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df" ContentType="image/unknown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766" firstSheet="3" activeTab="17"/>
  </bookViews>
  <sheets>
    <sheet name="INFORMATION" sheetId="25" r:id="rId1"/>
    <sheet name="Feuil1" sheetId="27" r:id="rId2"/>
    <sheet name="mémo" sheetId="29" r:id="rId3"/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ut" sheetId="8" r:id="rId11"/>
    <sheet name="Septembre" sheetId="9" r:id="rId12"/>
    <sheet name="Octobre" sheetId="10" r:id="rId13"/>
    <sheet name="Novembre" sheetId="11" r:id="rId14"/>
    <sheet name="Décembre" sheetId="12" r:id="rId15"/>
    <sheet name="RESULTAT" sheetId="17" r:id="rId16"/>
    <sheet name="PREPA BILAN" sheetId="26" r:id="rId17"/>
    <sheet name="BILAN" sheetId="21" r:id="rId18"/>
    <sheet name="ANNEXE" sheetId="22" r:id="rId19"/>
  </sheets>
  <definedNames>
    <definedName name="_xlnm.Print_Area" localSheetId="4">Février!$A$1:$W$37</definedName>
    <definedName name="_xlnm.Print_Area" localSheetId="3">Janvier!$A$1:$W$39</definedName>
    <definedName name="_xlnm.Print_Area" localSheetId="15">RESULTAT!$A$1:$H$33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21" l="1"/>
  <c r="C28" i="17"/>
  <c r="D35" i="12" l="1"/>
  <c r="E31" i="17" l="1"/>
  <c r="W8" i="2"/>
  <c r="W11" i="2"/>
  <c r="D35" i="2" s="1"/>
  <c r="C37" i="1"/>
  <c r="B13" i="27"/>
  <c r="B4" i="27" l="1"/>
  <c r="W17" i="1"/>
  <c r="D35" i="1"/>
  <c r="W30" i="5" l="1"/>
  <c r="W28" i="5"/>
  <c r="W14" i="5"/>
  <c r="V30" i="5"/>
  <c r="V28" i="5"/>
  <c r="V27" i="5"/>
  <c r="W27" i="5" s="1"/>
  <c r="V26" i="5"/>
  <c r="W26" i="5" s="1"/>
  <c r="V22" i="5"/>
  <c r="W22" i="5" s="1"/>
  <c r="V14" i="5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7" i="6"/>
  <c r="W8" i="6"/>
  <c r="W9" i="6"/>
  <c r="W10" i="6"/>
  <c r="W7" i="4"/>
  <c r="W8" i="4"/>
  <c r="W9" i="4"/>
  <c r="W10" i="4"/>
  <c r="W8" i="3" l="1"/>
  <c r="W8" i="10"/>
  <c r="W8" i="7"/>
  <c r="W8" i="5"/>
  <c r="W8" i="12" l="1"/>
  <c r="W25" i="12"/>
  <c r="W25" i="11"/>
  <c r="W25" i="10"/>
  <c r="W25" i="9"/>
  <c r="W25" i="7"/>
  <c r="W25" i="6"/>
  <c r="W25" i="4"/>
  <c r="W25" i="2"/>
  <c r="W8" i="11"/>
  <c r="W8" i="9"/>
  <c r="W8" i="8"/>
  <c r="I36" i="26" l="1"/>
  <c r="I20" i="26"/>
  <c r="W7" i="1"/>
  <c r="D8" i="21" l="1"/>
  <c r="F10" i="21"/>
  <c r="F12" i="21" s="1"/>
  <c r="C12" i="21"/>
  <c r="J8" i="21"/>
  <c r="J12" i="21" s="1"/>
  <c r="W8" i="1"/>
  <c r="F13" i="21" l="1"/>
  <c r="W33" i="12" l="1"/>
  <c r="W31" i="12"/>
  <c r="W30" i="12"/>
  <c r="W29" i="12"/>
  <c r="W28" i="12"/>
  <c r="W27" i="12"/>
  <c r="W26" i="12"/>
  <c r="W24" i="12"/>
  <c r="W23" i="12"/>
  <c r="W22" i="12"/>
  <c r="W21" i="12"/>
  <c r="W20" i="12"/>
  <c r="W19" i="12"/>
  <c r="W18" i="12"/>
  <c r="W17" i="12"/>
  <c r="W16" i="12"/>
  <c r="W15" i="12"/>
  <c r="W14" i="12"/>
  <c r="W10" i="12"/>
  <c r="W9" i="12"/>
  <c r="W7" i="12"/>
  <c r="W6" i="12"/>
  <c r="W33" i="11"/>
  <c r="W31" i="11"/>
  <c r="W30" i="11"/>
  <c r="W29" i="11"/>
  <c r="W28" i="11"/>
  <c r="W27" i="11"/>
  <c r="W26" i="11"/>
  <c r="W24" i="11"/>
  <c r="W23" i="11"/>
  <c r="W22" i="11"/>
  <c r="W21" i="11"/>
  <c r="W20" i="11"/>
  <c r="W19" i="11"/>
  <c r="W18" i="11"/>
  <c r="W17" i="11"/>
  <c r="W16" i="11"/>
  <c r="W15" i="11"/>
  <c r="W14" i="11"/>
  <c r="W10" i="11"/>
  <c r="W9" i="11"/>
  <c r="W7" i="11"/>
  <c r="W6" i="11"/>
  <c r="W33" i="10"/>
  <c r="W31" i="10"/>
  <c r="W30" i="10"/>
  <c r="W29" i="10"/>
  <c r="W28" i="10"/>
  <c r="W27" i="10"/>
  <c r="W26" i="10"/>
  <c r="W24" i="10"/>
  <c r="W23" i="10"/>
  <c r="W22" i="10"/>
  <c r="W21" i="10"/>
  <c r="W20" i="10"/>
  <c r="W19" i="10"/>
  <c r="W18" i="10"/>
  <c r="W17" i="10"/>
  <c r="W16" i="10"/>
  <c r="W15" i="10"/>
  <c r="W14" i="10"/>
  <c r="W10" i="10"/>
  <c r="W9" i="10"/>
  <c r="W7" i="10"/>
  <c r="W6" i="10"/>
  <c r="W33" i="9"/>
  <c r="W31" i="9"/>
  <c r="W30" i="9"/>
  <c r="W29" i="9"/>
  <c r="W28" i="9"/>
  <c r="W27" i="9"/>
  <c r="W26" i="9"/>
  <c r="W24" i="9"/>
  <c r="W23" i="9"/>
  <c r="W22" i="9"/>
  <c r="W21" i="9"/>
  <c r="W20" i="9"/>
  <c r="W19" i="9"/>
  <c r="W18" i="9"/>
  <c r="W17" i="9"/>
  <c r="W16" i="9"/>
  <c r="W15" i="9"/>
  <c r="W14" i="9"/>
  <c r="W10" i="9"/>
  <c r="W9" i="9"/>
  <c r="W7" i="9"/>
  <c r="W6" i="9"/>
  <c r="W33" i="8"/>
  <c r="W14" i="8"/>
  <c r="W10" i="8"/>
  <c r="W9" i="8"/>
  <c r="W7" i="8"/>
  <c r="W6" i="8"/>
  <c r="W33" i="7"/>
  <c r="W31" i="7"/>
  <c r="W30" i="7"/>
  <c r="W29" i="7"/>
  <c r="W28" i="7"/>
  <c r="W27" i="7"/>
  <c r="W26" i="7"/>
  <c r="W24" i="7"/>
  <c r="W23" i="7"/>
  <c r="W22" i="7"/>
  <c r="W21" i="7"/>
  <c r="W20" i="7"/>
  <c r="W19" i="7"/>
  <c r="W18" i="7"/>
  <c r="W17" i="7"/>
  <c r="W16" i="7"/>
  <c r="W15" i="7"/>
  <c r="W14" i="7"/>
  <c r="W10" i="7"/>
  <c r="W9" i="7"/>
  <c r="W7" i="7"/>
  <c r="W6" i="7"/>
  <c r="W33" i="6"/>
  <c r="W31" i="6"/>
  <c r="W30" i="6"/>
  <c r="W29" i="6"/>
  <c r="W28" i="6"/>
  <c r="W27" i="6"/>
  <c r="W26" i="6"/>
  <c r="W24" i="6"/>
  <c r="W23" i="6"/>
  <c r="W22" i="6"/>
  <c r="W21" i="6"/>
  <c r="W20" i="6"/>
  <c r="W19" i="6"/>
  <c r="W18" i="6"/>
  <c r="W17" i="6"/>
  <c r="W16" i="6"/>
  <c r="W15" i="6"/>
  <c r="W14" i="6"/>
  <c r="W6" i="6"/>
  <c r="W33" i="5"/>
  <c r="W31" i="5"/>
  <c r="W29" i="5"/>
  <c r="W24" i="5"/>
  <c r="W23" i="5"/>
  <c r="W21" i="5"/>
  <c r="W20" i="5"/>
  <c r="W19" i="5"/>
  <c r="W18" i="5"/>
  <c r="W17" i="5"/>
  <c r="W16" i="5"/>
  <c r="W15" i="5"/>
  <c r="W10" i="5"/>
  <c r="W9" i="5"/>
  <c r="W7" i="5"/>
  <c r="W6" i="5"/>
  <c r="W33" i="4"/>
  <c r="W31" i="4"/>
  <c r="W30" i="4"/>
  <c r="W29" i="4"/>
  <c r="W28" i="4"/>
  <c r="W27" i="4"/>
  <c r="W26" i="4"/>
  <c r="W24" i="4"/>
  <c r="W23" i="4"/>
  <c r="W22" i="4"/>
  <c r="W21" i="4"/>
  <c r="W20" i="4"/>
  <c r="W19" i="4"/>
  <c r="W18" i="4"/>
  <c r="W17" i="4"/>
  <c r="W16" i="4"/>
  <c r="W15" i="4"/>
  <c r="W14" i="4"/>
  <c r="W6" i="4"/>
  <c r="W33" i="3"/>
  <c r="W14" i="3"/>
  <c r="W10" i="3"/>
  <c r="W9" i="3"/>
  <c r="W7" i="3"/>
  <c r="W6" i="3"/>
  <c r="W33" i="2"/>
  <c r="W31" i="2"/>
  <c r="W30" i="2"/>
  <c r="W29" i="2"/>
  <c r="W28" i="2"/>
  <c r="W27" i="2"/>
  <c r="W26" i="2"/>
  <c r="W24" i="2"/>
  <c r="W23" i="2"/>
  <c r="W22" i="2"/>
  <c r="W21" i="2"/>
  <c r="W20" i="2"/>
  <c r="W19" i="2"/>
  <c r="W18" i="2"/>
  <c r="W17" i="2"/>
  <c r="W16" i="2"/>
  <c r="W15" i="2"/>
  <c r="W14" i="2"/>
  <c r="W10" i="2"/>
  <c r="W9" i="2"/>
  <c r="W7" i="2"/>
  <c r="W6" i="2"/>
  <c r="G12" i="17" l="1"/>
  <c r="W34" i="11"/>
  <c r="C36" i="11" s="1"/>
  <c r="W11" i="6"/>
  <c r="D35" i="6" s="1"/>
  <c r="W11" i="10"/>
  <c r="D35" i="10" s="1"/>
  <c r="W34" i="12"/>
  <c r="C36" i="12" s="1"/>
  <c r="W11" i="12"/>
  <c r="W11" i="11"/>
  <c r="D35" i="11" s="1"/>
  <c r="W34" i="10"/>
  <c r="C36" i="10" s="1"/>
  <c r="W34" i="9"/>
  <c r="C36" i="9" s="1"/>
  <c r="W11" i="9"/>
  <c r="D35" i="9" s="1"/>
  <c r="W34" i="8"/>
  <c r="C36" i="8" s="1"/>
  <c r="W11" i="8"/>
  <c r="D35" i="8" s="1"/>
  <c r="W34" i="7"/>
  <c r="C36" i="7" s="1"/>
  <c r="W11" i="7"/>
  <c r="D35" i="7" s="1"/>
  <c r="W34" i="6"/>
  <c r="C36" i="6" s="1"/>
  <c r="W34" i="5"/>
  <c r="C36" i="5" s="1"/>
  <c r="W11" i="5"/>
  <c r="D35" i="5" s="1"/>
  <c r="W11" i="4"/>
  <c r="D35" i="4" s="1"/>
  <c r="W34" i="4"/>
  <c r="C36" i="4" s="1"/>
  <c r="W34" i="3"/>
  <c r="C36" i="3" s="1"/>
  <c r="W11" i="3"/>
  <c r="D35" i="3" s="1"/>
  <c r="W34" i="2"/>
  <c r="C36" i="2" s="1"/>
  <c r="W33" i="1"/>
  <c r="B6" i="21" s="1"/>
  <c r="D6" i="21" s="1"/>
  <c r="W15" i="1"/>
  <c r="C8" i="17" s="1"/>
  <c r="W16" i="1"/>
  <c r="C9" i="17" s="1"/>
  <c r="C10" i="17"/>
  <c r="W18" i="1"/>
  <c r="C11" i="17" s="1"/>
  <c r="W19" i="1"/>
  <c r="C13" i="17" s="1"/>
  <c r="W20" i="1"/>
  <c r="C14" i="17" s="1"/>
  <c r="W21" i="1"/>
  <c r="C15" i="17" s="1"/>
  <c r="W22" i="1"/>
  <c r="C16" i="17" s="1"/>
  <c r="W23" i="1"/>
  <c r="C17" i="17" s="1"/>
  <c r="W24" i="1"/>
  <c r="C19" i="17" s="1"/>
  <c r="W25" i="1"/>
  <c r="C20" i="17" s="1"/>
  <c r="W26" i="1"/>
  <c r="C21" i="17" s="1"/>
  <c r="W27" i="1"/>
  <c r="C22" i="17" s="1"/>
  <c r="W28" i="1"/>
  <c r="C23" i="17" s="1"/>
  <c r="W29" i="1"/>
  <c r="C24" i="17" s="1"/>
  <c r="W30" i="1"/>
  <c r="C25" i="17" s="1"/>
  <c r="W31" i="1"/>
  <c r="C26" i="17" s="1"/>
  <c r="W14" i="1"/>
  <c r="C7" i="17" s="1"/>
  <c r="W9" i="1"/>
  <c r="G21" i="17" s="1"/>
  <c r="W10" i="1"/>
  <c r="W6" i="1"/>
  <c r="G17" i="17" s="1"/>
  <c r="W34" i="1" l="1"/>
  <c r="C30" i="17"/>
  <c r="W11" i="1"/>
  <c r="G7" i="17" s="1"/>
  <c r="G28" i="17" l="1"/>
  <c r="E30" i="17" s="1"/>
  <c r="I8" i="21" s="1"/>
  <c r="I12" i="21" s="1"/>
  <c r="C36" i="1"/>
  <c r="C37" i="2" l="1"/>
  <c r="C37" i="3" s="1"/>
  <c r="C37" i="4" s="1"/>
  <c r="C2" i="5" s="1"/>
  <c r="C37" i="5" s="1"/>
  <c r="C2" i="6" s="1"/>
  <c r="C37" i="6" s="1"/>
  <c r="C2" i="7" s="1"/>
  <c r="C37" i="7" s="1"/>
  <c r="C2" i="8" s="1"/>
  <c r="C37" i="8" s="1"/>
  <c r="C2" i="9" s="1"/>
  <c r="C37" i="9" s="1"/>
  <c r="C2" i="10" s="1"/>
  <c r="C37" i="10" s="1"/>
  <c r="C2" i="11" s="1"/>
  <c r="C37" i="11" s="1"/>
  <c r="C2" i="12" s="1"/>
  <c r="C37" i="12" s="1"/>
  <c r="B10" i="21" s="1"/>
  <c r="D10" i="21" s="1"/>
  <c r="D12" i="21" s="1"/>
  <c r="B12" i="21" l="1"/>
  <c r="D13" i="21"/>
</calcChain>
</file>

<file path=xl/sharedStrings.xml><?xml version="1.0" encoding="utf-8"?>
<sst xmlns="http://schemas.openxmlformats.org/spreadsheetml/2006/main" count="988" uniqueCount="190">
  <si>
    <t>LIBELLES DES COMPTES</t>
  </si>
  <si>
    <t>COMPTES</t>
  </si>
  <si>
    <t>LIBELLES DEPENSES</t>
  </si>
  <si>
    <t>MATERIEL SYNDICAL</t>
  </si>
  <si>
    <t>FORMATIONS</t>
  </si>
  <si>
    <t>FOURNITURES ADMINISTRATIVES</t>
  </si>
  <si>
    <t>MAINTENANCE/ENTRETIEN</t>
  </si>
  <si>
    <t>DOCUMENTATION/ABONNEMENTS</t>
  </si>
  <si>
    <t>ASSURANCES</t>
  </si>
  <si>
    <t>TELEPHONE/INTERNET</t>
  </si>
  <si>
    <t>RECEPTION</t>
  </si>
  <si>
    <t>FRAIS DE DEPLACEMENTS (repas, essence, train, avion, frais kilométriques, péage…)</t>
  </si>
  <si>
    <t>PUBLICATION</t>
  </si>
  <si>
    <t>LOCATION (salles, machines…)</t>
  </si>
  <si>
    <t>FRAIS D'IMPRESSION/PHOTOCOPIES</t>
  </si>
  <si>
    <t>ACHAT DIVERS</t>
  </si>
  <si>
    <t>DEPENSES</t>
  </si>
  <si>
    <t>RECETTES</t>
  </si>
  <si>
    <t>COMPTES D'IMMOBILISATION</t>
  </si>
  <si>
    <t>INCONNU</t>
  </si>
  <si>
    <t>PARTICIPATION SYNDICATS AUX F° SYNDICALES</t>
  </si>
  <si>
    <t>AUTRE SUBVENTION PUBLIQUE</t>
  </si>
  <si>
    <t>VENTE DE MATERIEL SYNDICAL</t>
  </si>
  <si>
    <t>MONTANTS</t>
  </si>
  <si>
    <t>LIBELLES RECETTES</t>
  </si>
  <si>
    <t>Total recettes</t>
  </si>
  <si>
    <t>Total dépenses</t>
  </si>
  <si>
    <t>solde</t>
  </si>
  <si>
    <t>RECAP MENSUEL</t>
  </si>
  <si>
    <t>TOTAUX</t>
  </si>
  <si>
    <t>T-Recettes</t>
  </si>
  <si>
    <t>T-Dépenses</t>
  </si>
  <si>
    <t>INFO INCONNU</t>
  </si>
  <si>
    <t>CHARGES</t>
  </si>
  <si>
    <t>PRODUITS</t>
  </si>
  <si>
    <t>Charges d'exploitation</t>
  </si>
  <si>
    <t>Produits d'exploitation</t>
  </si>
  <si>
    <t>Achats</t>
  </si>
  <si>
    <t>FOURNITURES PETITS EQUIPEMENTS</t>
  </si>
  <si>
    <t>Autres charges externes</t>
  </si>
  <si>
    <t>Autres services exterieurs</t>
  </si>
  <si>
    <t>Dotations aux amortissements</t>
  </si>
  <si>
    <t>TOTAL CHARGES</t>
  </si>
  <si>
    <t>Cotisations</t>
  </si>
  <si>
    <t>Subventions</t>
  </si>
  <si>
    <t>Autres produits</t>
  </si>
  <si>
    <t>Transfert de charges</t>
  </si>
  <si>
    <t>TOTAL PRODUITS</t>
  </si>
  <si>
    <t>Si le résultat est positif (EXCEDENT)</t>
  </si>
  <si>
    <t>ACTIF</t>
  </si>
  <si>
    <t>PASSIF</t>
  </si>
  <si>
    <t>Actif immobilisé</t>
  </si>
  <si>
    <t>Trésorerie</t>
  </si>
  <si>
    <t>Fonds syndicaux</t>
  </si>
  <si>
    <t>Report résultat de l'exercice</t>
  </si>
  <si>
    <t>SERVICES BANCAIRES</t>
  </si>
  <si>
    <t>DOTATIONS AUX AMORTISSEMENTS</t>
  </si>
  <si>
    <t>AFFRANCHISSEMENTS</t>
  </si>
  <si>
    <t>Si le résultat est négatif (DEFICIT ) (-)</t>
  </si>
  <si>
    <t>disponibilités (banques, caisse, livrets…)</t>
  </si>
  <si>
    <t>Actif immobilisé (logiciels, mobilier, ordinateurs..)</t>
  </si>
  <si>
    <t>actif circulant</t>
  </si>
  <si>
    <t>Créances à recevoir</t>
  </si>
  <si>
    <t>Dettes diverses (factures à payer, téléphone…)</t>
  </si>
  <si>
    <t>le total actif égal le total passif.</t>
  </si>
  <si>
    <t>le résultat N-1 est affecté chaque année aux fonds syndicaux.</t>
  </si>
  <si>
    <r>
      <t xml:space="preserve">FOURNITURES PETITS EQUIPEMENTS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</si>
  <si>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</si>
  <si>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</si>
  <si>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</si>
  <si>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</si>
  <si>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</si>
  <si>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</si>
  <si>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</si>
  <si>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</si>
  <si>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</si>
  <si>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</si>
  <si>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</si>
  <si>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</si>
  <si>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</si>
  <si>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</si>
  <si>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</si>
  <si>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FOURNITURES PETITS EQUIPEMENTS           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</si>
  <si>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</si>
  <si>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r>
      <t xml:space="preserve">MATERIEL DE BUREAU ET INFORMATIQUE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(</t>
    </r>
    <r>
      <rPr>
        <sz val="12"/>
        <color rgb="FFFF0000"/>
        <rFont val="Calibri"/>
        <family val="2"/>
        <scheme val="minor"/>
      </rPr>
      <t>≥</t>
    </r>
    <r>
      <rPr>
        <sz val="11"/>
        <color rgb="FFFF0000"/>
        <rFont val="Calibri"/>
        <family val="2"/>
        <scheme val="minor"/>
      </rPr>
      <t xml:space="preserve"> 500€ unitaire)</t>
    </r>
  </si>
  <si>
    <t>Commentaires :</t>
  </si>
  <si>
    <t>Brut</t>
  </si>
  <si>
    <t>Amort. &amp; Dépréc.</t>
  </si>
  <si>
    <t>NET</t>
  </si>
  <si>
    <t>N</t>
  </si>
  <si>
    <t>N-1</t>
  </si>
  <si>
    <t>S/TOTAL PASSIF</t>
  </si>
  <si>
    <t>S/TOTAL ACTIF</t>
  </si>
  <si>
    <t>TOTAL</t>
  </si>
  <si>
    <t>PREPARATION DU BILAN</t>
  </si>
  <si>
    <t>Renseignements complémentaires à nous transmettre pour la préparation de votre Bilan annuel</t>
  </si>
  <si>
    <t>(Veuillez indiquer vos créances dans le détail afin d'en faciliter l'imputation comptable)</t>
  </si>
  <si>
    <t>Créance 1</t>
  </si>
  <si>
    <t>Créance 2</t>
  </si>
  <si>
    <t>Créance 3</t>
  </si>
  <si>
    <t>Créance 4</t>
  </si>
  <si>
    <t>Créance 5</t>
  </si>
  <si>
    <t>Créance 6</t>
  </si>
  <si>
    <t>Créance 7</t>
  </si>
  <si>
    <t>Créance 8</t>
  </si>
  <si>
    <t>Créance 9</t>
  </si>
  <si>
    <t>Créance 10</t>
  </si>
  <si>
    <t>Libellés</t>
  </si>
  <si>
    <t>Montant</t>
  </si>
  <si>
    <t>Total créances</t>
  </si>
  <si>
    <t>Dette 1</t>
  </si>
  <si>
    <t>Dette 2</t>
  </si>
  <si>
    <t>Dette 3</t>
  </si>
  <si>
    <t>Dette 4</t>
  </si>
  <si>
    <t>Dette 5</t>
  </si>
  <si>
    <t>Dette 6</t>
  </si>
  <si>
    <t>Dette 7</t>
  </si>
  <si>
    <t>Dette 8</t>
  </si>
  <si>
    <t>Dette 9</t>
  </si>
  <si>
    <t>Dette 10</t>
  </si>
  <si>
    <t>Total Dettes</t>
  </si>
  <si>
    <t>Si vous avez d'autres informations comptable à nous communiquer merci de les indiquer ci-dessous</t>
  </si>
  <si>
    <t>Fraternellement,</t>
  </si>
  <si>
    <t>Secrétaire fédéral à la politique financière</t>
  </si>
  <si>
    <t>Christophe COUDERC</t>
  </si>
  <si>
    <t>COLLECTES COTISATION ADHESION</t>
  </si>
  <si>
    <t>MUTUALISATION/ REVERSEMENT COTISTION/CONGRES</t>
  </si>
  <si>
    <t>N                         au 31/12/2016</t>
  </si>
  <si>
    <t>N-1                   au 31/12/2015</t>
  </si>
  <si>
    <t>Solde bancaire au 31-12-2020</t>
  </si>
  <si>
    <t>Solde bancaire au 30-11-2020</t>
  </si>
  <si>
    <t>Solde bancaire au 31-10-2020</t>
  </si>
  <si>
    <t>Solde bancaire au 30-09-2020</t>
  </si>
  <si>
    <t>Solde bancaire au 31-08-2020</t>
  </si>
  <si>
    <t>Solde bancaire au 31-07-2020</t>
  </si>
  <si>
    <t>Solde bancaire au 30-06-2020</t>
  </si>
  <si>
    <t>NOTA BENE</t>
  </si>
  <si>
    <t>rejet prélement cotis : services bancaires (627000)</t>
  </si>
  <si>
    <t>SOLIDARITE</t>
  </si>
  <si>
    <t>secours financiers  : SOLIDARITE</t>
  </si>
  <si>
    <t>participation car : MUTUALISATION (623800)</t>
  </si>
  <si>
    <t>VIREMENT COMPTE EPARGNE / DOTATION / SECTION COLLEGE</t>
  </si>
  <si>
    <t>CADEAU (RETRAITE, DEPART…) : RECEPTION (625700)</t>
  </si>
  <si>
    <t>Solde bancaire au 31-01-2022</t>
  </si>
  <si>
    <t>MOIS DE FEVRIER 2022</t>
  </si>
  <si>
    <t>Solde bancaire au 29-02-2022</t>
  </si>
  <si>
    <t>Report solde bancaire au 29-02-2022</t>
  </si>
  <si>
    <t>Solde bancaire au 31-03-2022</t>
  </si>
  <si>
    <t>Report solde bancaire au 31-03-2022</t>
  </si>
  <si>
    <t>Solde bancaire au 30-04-2022</t>
  </si>
  <si>
    <t>MOIS DE MARS 2022</t>
  </si>
  <si>
    <t>MOIS D'AVRIL 2022</t>
  </si>
  <si>
    <t>Report solde bancaire au 30-04-2022</t>
  </si>
  <si>
    <t>Solde bancaire au 31-05-2022</t>
  </si>
  <si>
    <t>MOIS DE MAI 2022</t>
  </si>
  <si>
    <t>café, ... : réception (625700)</t>
  </si>
  <si>
    <t>MOIS DE JUIN 2022</t>
  </si>
  <si>
    <t>MOIS DE JUILLET 2022</t>
  </si>
  <si>
    <t>MOIS D'AOUT 2022</t>
  </si>
  <si>
    <t>Solde bancaire au 31-07-2022</t>
  </si>
  <si>
    <t>Solde bancaire au 30-06-2022</t>
  </si>
  <si>
    <t>Report solde bancaire au 31-05-2022</t>
  </si>
  <si>
    <t>Report solde bancaire au 31-01-2022</t>
  </si>
  <si>
    <t>Solde bancaire au 31-08-2022</t>
  </si>
  <si>
    <t>Solde bancaire au 30-09-2022</t>
  </si>
  <si>
    <t>MOIS D'OCTOBRE 2022</t>
  </si>
  <si>
    <t>MOIS DE SEPTEMBRE 2022</t>
  </si>
  <si>
    <t>MOIS DE NOVEMBRE 2022</t>
  </si>
  <si>
    <t>Solde bancaire au 31-10-2022</t>
  </si>
  <si>
    <t>MOIS DE DECEMBRE 2022</t>
  </si>
  <si>
    <t>Solde bancaire au 30-11-2022</t>
  </si>
  <si>
    <t>BILAN SIMPLIFIE EXERCICE 2022 SYNDICAT CGT CD 76</t>
  </si>
  <si>
    <t>N-1                   au 31/12/2021</t>
  </si>
  <si>
    <t>SOLIDARITES</t>
  </si>
  <si>
    <t>N                         au 31/12/2022</t>
  </si>
  <si>
    <t>,,</t>
  </si>
  <si>
    <t>ETAT DE VOS CREANCES AU 31/12/2022</t>
  </si>
  <si>
    <t>(Vous avez émis des factures en 2022 mais vous ne percevrez l'argent qu'en 2023)</t>
  </si>
  <si>
    <t>ETAT DE VOS DETTES AU 31/12/2022</t>
  </si>
  <si>
    <t>(factures de 2022 que vous ne règlerez qu'en 2023)</t>
  </si>
  <si>
    <r>
      <t xml:space="preserve">FOURNITURES PETITS EQUIPEMENTS     </t>
    </r>
    <r>
      <rPr>
        <sz val="11"/>
        <color rgb="FFFF0000"/>
        <rFont val="Calibri"/>
        <family val="2"/>
        <scheme val="minor"/>
      </rPr>
      <t>(</t>
    </r>
    <r>
      <rPr>
        <sz val="12"/>
        <color rgb="FFFF0000"/>
        <rFont val="Calibri"/>
        <family val="2"/>
        <scheme val="minor"/>
      </rPr>
      <t>≤</t>
    </r>
    <r>
      <rPr>
        <sz val="11"/>
        <color rgb="FFFF0000"/>
        <rFont val="Calibri"/>
        <family val="2"/>
        <scheme val="minor"/>
      </rPr>
      <t xml:space="preserve"> 500€ unitaire)</t>
    </r>
  </si>
  <si>
    <t>Recette 2025</t>
  </si>
  <si>
    <t>Dépense 2025</t>
  </si>
  <si>
    <t>solde 31/12/25</t>
  </si>
  <si>
    <t>DOTATION CD76</t>
  </si>
  <si>
    <t>quote part dotation collège : reversement cotisation (623800)</t>
  </si>
  <si>
    <t>MOIS DE JANVIER 2022</t>
  </si>
  <si>
    <r>
      <t xml:space="preserve">Solde bancaire au 31-12-2021                                                                (ajouté un " </t>
    </r>
    <r>
      <rPr>
        <b/>
        <i/>
        <sz val="16"/>
        <color theme="1"/>
        <rFont val="Calibri"/>
        <family val="2"/>
        <scheme val="minor"/>
      </rPr>
      <t>-</t>
    </r>
    <r>
      <rPr>
        <b/>
        <i/>
        <sz val="12"/>
        <color theme="1"/>
        <rFont val="Calibri"/>
        <family val="2"/>
        <scheme val="minor"/>
      </rPr>
      <t xml:space="preserve"> " si le solde est débiteur)</t>
    </r>
  </si>
  <si>
    <t>OK</t>
  </si>
  <si>
    <t xml:space="preserve">COMPTE DE RESULTAT SIMPLIFIE EXERCICE 2022 SYNDICAT CGT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</si>
</sst>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_€"/>
  </numFmts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4" fontId="30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/>
    <xf numFmtId="4" fontId="8" fillId="3" borderId="6" xfId="0" applyNumberFormat="1" applyFont="1" applyFill="1" applyBorder="1"/>
    <xf numFmtId="4" fontId="8" fillId="3" borderId="6" xfId="0" applyNumberFormat="1" applyFont="1" applyFill="1" applyBorder="1" applyAlignment="1">
      <alignment vertical="center"/>
    </xf>
    <xf numFmtId="0" fontId="2" fillId="0" borderId="0" xfId="0" applyFont="1"/>
    <xf numFmtId="4" fontId="8" fillId="3" borderId="8" xfId="0" applyNumberFormat="1" applyFont="1" applyFill="1" applyBorder="1"/>
    <xf numFmtId="4" fontId="8" fillId="3" borderId="8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2" borderId="0" xfId="0" applyFill="1"/>
    <xf numFmtId="0" fontId="5" fillId="2" borderId="0" xfId="0" applyFont="1" applyFill="1" applyAlignment="1">
      <alignment wrapText="1"/>
    </xf>
    <xf numFmtId="0" fontId="0" fillId="4" borderId="1" xfId="0" applyFill="1" applyBorder="1" applyAlignment="1">
      <alignment horizontal="right"/>
    </xf>
    <xf numFmtId="164" fontId="10" fillId="4" borderId="1" xfId="0" applyNumberFormat="1" applyFont="1" applyFill="1" applyBorder="1" applyAlignment="1">
      <alignment horizontal="right"/>
    </xf>
    <xf numFmtId="4" fontId="0" fillId="4" borderId="10" xfId="0" applyNumberFormat="1" applyFill="1" applyBorder="1"/>
    <xf numFmtId="0" fontId="0" fillId="4" borderId="10" xfId="0" applyFill="1" applyBorder="1"/>
    <xf numFmtId="4" fontId="0" fillId="4" borderId="10" xfId="0" applyNumberFormat="1" applyFill="1" applyBorder="1" applyAlignment="1">
      <alignment vertical="center"/>
    </xf>
    <xf numFmtId="0" fontId="2" fillId="5" borderId="0" xfId="0" applyFont="1" applyFill="1"/>
    <xf numFmtId="4" fontId="2" fillId="5" borderId="10" xfId="0" applyNumberFormat="1" applyFont="1" applyFill="1" applyBorder="1"/>
    <xf numFmtId="4" fontId="2" fillId="5" borderId="11" xfId="0" applyNumberFormat="1" applyFont="1" applyFill="1" applyBorder="1"/>
    <xf numFmtId="0" fontId="11" fillId="0" borderId="0" xfId="0" applyFont="1"/>
    <xf numFmtId="4" fontId="0" fillId="0" borderId="0" xfId="0" applyNumberFormat="1"/>
    <xf numFmtId="0" fontId="17" fillId="0" borderId="0" xfId="0" applyFont="1"/>
    <xf numFmtId="0" fontId="0" fillId="0" borderId="4" xfId="0" applyBorder="1"/>
    <xf numFmtId="0" fontId="14" fillId="0" borderId="0" xfId="0" applyFont="1" applyAlignment="1">
      <alignment horizontal="center"/>
    </xf>
    <xf numFmtId="0" fontId="0" fillId="0" borderId="13" xfId="0" applyBorder="1"/>
    <xf numFmtId="0" fontId="14" fillId="0" borderId="15" xfId="0" applyFont="1" applyBorder="1" applyAlignment="1">
      <alignment horizontal="center"/>
    </xf>
    <xf numFmtId="0" fontId="0" fillId="0" borderId="2" xfId="0" applyBorder="1"/>
    <xf numFmtId="0" fontId="0" fillId="0" borderId="19" xfId="0" applyBorder="1"/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7" fillId="3" borderId="0" xfId="0" applyFont="1" applyFill="1"/>
    <xf numFmtId="0" fontId="16" fillId="6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2" borderId="19" xfId="0" applyFont="1" applyFill="1" applyBorder="1"/>
    <xf numFmtId="0" fontId="22" fillId="2" borderId="4" xfId="0" applyFont="1" applyFill="1" applyBorder="1"/>
    <xf numFmtId="0" fontId="12" fillId="2" borderId="19" xfId="0" applyFont="1" applyFill="1" applyBorder="1"/>
    <xf numFmtId="0" fontId="12" fillId="0" borderId="4" xfId="0" applyFont="1" applyBorder="1"/>
    <xf numFmtId="0" fontId="12" fillId="0" borderId="0" xfId="0" applyFont="1"/>
    <xf numFmtId="4" fontId="12" fillId="0" borderId="19" xfId="0" applyNumberFormat="1" applyFont="1" applyBorder="1"/>
    <xf numFmtId="4" fontId="12" fillId="0" borderId="4" xfId="0" applyNumberFormat="1" applyFont="1" applyBorder="1"/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9" xfId="0" applyFont="1" applyBorder="1"/>
    <xf numFmtId="4" fontId="12" fillId="2" borderId="19" xfId="0" applyNumberFormat="1" applyFont="1" applyFill="1" applyBorder="1"/>
    <xf numFmtId="4" fontId="12" fillId="2" borderId="4" xfId="0" applyNumberFormat="1" applyFont="1" applyFill="1" applyBorder="1"/>
    <xf numFmtId="4" fontId="12" fillId="0" borderId="19" xfId="0" applyNumberFormat="1" applyFont="1" applyBorder="1" applyAlignment="1">
      <alignment vertical="center"/>
    </xf>
    <xf numFmtId="4" fontId="22" fillId="2" borderId="19" xfId="0" applyNumberFormat="1" applyFont="1" applyFill="1" applyBorder="1" applyAlignment="1">
      <alignment horizontal="right"/>
    </xf>
    <xf numFmtId="0" fontId="12" fillId="0" borderId="17" xfId="0" applyFont="1" applyBorder="1"/>
    <xf numFmtId="0" fontId="12" fillId="0" borderId="12" xfId="0" applyFont="1" applyBorder="1"/>
    <xf numFmtId="0" fontId="12" fillId="0" borderId="3" xfId="0" applyFont="1" applyBorder="1"/>
    <xf numFmtId="4" fontId="12" fillId="3" borderId="4" xfId="0" applyNumberFormat="1" applyFont="1" applyFill="1" applyBorder="1"/>
    <xf numFmtId="4" fontId="12" fillId="3" borderId="4" xfId="0" applyNumberFormat="1" applyFont="1" applyFill="1" applyBorder="1" applyAlignment="1">
      <alignment vertical="center"/>
    </xf>
    <xf numFmtId="4" fontId="12" fillId="3" borderId="19" xfId="0" applyNumberFormat="1" applyFont="1" applyFill="1" applyBorder="1"/>
    <xf numFmtId="0" fontId="22" fillId="0" borderId="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0" fillId="0" borderId="16" xfId="0" applyBorder="1"/>
    <xf numFmtId="0" fontId="0" fillId="0" borderId="5" xfId="0" applyBorder="1"/>
    <xf numFmtId="4" fontId="0" fillId="0" borderId="5" xfId="0" applyNumberFormat="1" applyBorder="1"/>
    <xf numFmtId="0" fontId="2" fillId="8" borderId="0" xfId="0" applyFont="1" applyFill="1" applyAlignment="1">
      <alignment horizontal="center" vertical="center" wrapText="1"/>
    </xf>
    <xf numFmtId="0" fontId="22" fillId="8" borderId="0" xfId="0" applyFont="1" applyFill="1" applyAlignment="1">
      <alignment horizontal="center"/>
    </xf>
    <xf numFmtId="4" fontId="12" fillId="8" borderId="0" xfId="0" applyNumberFormat="1" applyFont="1" applyFill="1"/>
    <xf numFmtId="0" fontId="12" fillId="8" borderId="0" xfId="0" applyFont="1" applyFill="1"/>
    <xf numFmtId="0" fontId="12" fillId="0" borderId="19" xfId="0" applyFont="1" applyBorder="1" applyAlignment="1">
      <alignment horizontal="left"/>
    </xf>
    <xf numFmtId="0" fontId="24" fillId="6" borderId="0" xfId="0" applyFont="1" applyFill="1"/>
    <xf numFmtId="0" fontId="20" fillId="6" borderId="0" xfId="0" applyFont="1" applyFill="1"/>
    <xf numFmtId="4" fontId="12" fillId="3" borderId="19" xfId="0" applyNumberFormat="1" applyFont="1" applyFill="1" applyBorder="1" applyAlignment="1">
      <alignment horizontal="right"/>
    </xf>
    <xf numFmtId="4" fontId="0" fillId="3" borderId="5" xfId="0" applyNumberFormat="1" applyFill="1" applyBorder="1"/>
    <xf numFmtId="0" fontId="26" fillId="2" borderId="14" xfId="0" applyFont="1" applyFill="1" applyBorder="1" applyAlignment="1">
      <alignment horizontal="right"/>
    </xf>
    <xf numFmtId="4" fontId="26" fillId="2" borderId="14" xfId="0" applyNumberFormat="1" applyFont="1" applyFill="1" applyBorder="1" applyAlignment="1">
      <alignment horizontal="right"/>
    </xf>
    <xf numFmtId="4" fontId="26" fillId="8" borderId="0" xfId="0" applyNumberFormat="1" applyFont="1" applyFill="1"/>
    <xf numFmtId="4" fontId="26" fillId="2" borderId="1" xfId="0" applyNumberFormat="1" applyFont="1" applyFill="1" applyBorder="1"/>
    <xf numFmtId="0" fontId="26" fillId="2" borderId="3" xfId="0" applyFont="1" applyFill="1" applyBorder="1" applyAlignment="1">
      <alignment horizontal="right"/>
    </xf>
    <xf numFmtId="4" fontId="26" fillId="2" borderId="3" xfId="0" applyNumberFormat="1" applyFont="1" applyFill="1" applyBorder="1"/>
    <xf numFmtId="4" fontId="0" fillId="0" borderId="1" xfId="0" applyNumberFormat="1" applyBorder="1"/>
    <xf numFmtId="4" fontId="26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/>
    </xf>
    <xf numFmtId="4" fontId="12" fillId="9" borderId="0" xfId="0" applyNumberFormat="1" applyFont="1" applyFill="1"/>
    <xf numFmtId="0" fontId="12" fillId="9" borderId="0" xfId="0" applyFont="1" applyFill="1"/>
    <xf numFmtId="4" fontId="26" fillId="9" borderId="0" xfId="0" applyNumberFormat="1" applyFont="1" applyFill="1"/>
    <xf numFmtId="4" fontId="0" fillId="9" borderId="0" xfId="0" applyNumberFormat="1" applyFill="1"/>
    <xf numFmtId="0" fontId="28" fillId="0" borderId="0" xfId="0" applyFont="1"/>
    <xf numFmtId="0" fontId="7" fillId="3" borderId="0" xfId="0" applyFont="1" applyFill="1"/>
    <xf numFmtId="0" fontId="0" fillId="3" borderId="0" xfId="0" applyFill="1"/>
    <xf numFmtId="0" fontId="27" fillId="0" borderId="0" xfId="0" applyFont="1"/>
    <xf numFmtId="0" fontId="2" fillId="3" borderId="4" xfId="0" applyFont="1" applyFill="1" applyBorder="1" applyAlignment="1">
      <alignment horizontal="center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0" fontId="0" fillId="3" borderId="17" xfId="0" applyFill="1" applyBorder="1"/>
    <xf numFmtId="20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9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wrapText="1"/>
    </xf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44" fontId="0" fillId="0" borderId="0" xfId="2" applyFont="1"/>
    <xf numFmtId="17" fontId="0" fillId="0" borderId="0" xfId="0" applyNumberFormat="1"/>
    <xf numFmtId="0" fontId="2" fillId="0" borderId="4" xfId="0" applyFont="1" applyBorder="1" applyAlignment="1"/>
    <xf numFmtId="0" fontId="2" fillId="0" borderId="0" xfId="0" applyFont="1" applyAlignment="1"/>
    <xf numFmtId="0" fontId="0" fillId="3" borderId="4" xfId="0" applyFill="1" applyBorder="1" applyAlignment="1"/>
    <xf numFmtId="0" fontId="0" fillId="3" borderId="0" xfId="0" applyFill="1" applyAlignment="1"/>
    <xf numFmtId="0" fontId="0" fillId="3" borderId="7" xfId="0" applyFill="1" applyBorder="1" applyAlignment="1"/>
    <xf numFmtId="0" fontId="0" fillId="3" borderId="4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vertical="center"/>
    </xf>
    <xf numFmtId="44" fontId="0" fillId="4" borderId="1" xfId="0" applyNumberFormat="1" applyFill="1" applyBorder="1" applyAlignment="1">
      <alignment horizontal="right"/>
    </xf>
    <xf numFmtId="4" fontId="0" fillId="3" borderId="7" xfId="0" applyNumberFormat="1" applyFill="1" applyBorder="1" applyAlignment="1">
      <alignment horizontal="left"/>
    </xf>
    <xf numFmtId="0" fontId="9" fillId="2" borderId="1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/>
    </xf>
    <xf numFmtId="44" fontId="20" fillId="3" borderId="14" xfId="2" applyFont="1" applyFill="1" applyBorder="1" applyAlignment="1">
      <alignment horizontal="center" vertical="center"/>
    </xf>
    <xf numFmtId="44" fontId="20" fillId="3" borderId="20" xfId="2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/>
    </xf>
    <xf numFmtId="4" fontId="6" fillId="4" borderId="20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4" fontId="20" fillId="4" borderId="14" xfId="2" applyFont="1" applyFill="1" applyBorder="1" applyAlignment="1">
      <alignment horizontal="center" vertical="center"/>
    </xf>
    <xf numFmtId="44" fontId="20" fillId="4" borderId="20" xfId="2" applyFont="1" applyFill="1" applyBorder="1" applyAlignment="1">
      <alignment horizontal="center" vertical="center"/>
    </xf>
    <xf numFmtId="4" fontId="20" fillId="4" borderId="14" xfId="0" applyNumberFormat="1" applyFont="1" applyFill="1" applyBorder="1" applyAlignment="1">
      <alignment horizontal="center" vertical="center"/>
    </xf>
    <xf numFmtId="4" fontId="20" fillId="4" borderId="20" xfId="0" applyNumberFormat="1" applyFont="1" applyFill="1" applyBorder="1" applyAlignment="1">
      <alignment horizontal="center" vertical="center"/>
    </xf>
    <xf numFmtId="4" fontId="18" fillId="7" borderId="17" xfId="0" applyNumberFormat="1" applyFont="1" applyFill="1" applyBorder="1" applyAlignment="1">
      <alignment horizontal="center" vertical="center"/>
    </xf>
    <xf numFmtId="4" fontId="18" fillId="7" borderId="12" xfId="0" applyNumberFormat="1" applyFont="1" applyFill="1" applyBorder="1" applyAlignment="1">
      <alignment horizontal="center" vertical="center"/>
    </xf>
    <xf numFmtId="4" fontId="18" fillId="7" borderId="18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" borderId="4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right"/>
    </xf>
    <xf numFmtId="0" fontId="22" fillId="2" borderId="0" xfId="0" applyFont="1" applyFill="1" applyAlignment="1">
      <alignment horizontal="right"/>
    </xf>
    <xf numFmtId="0" fontId="22" fillId="2" borderId="0" xfId="0" applyFont="1" applyFill="1" applyAlignment="1">
      <alignment horizontal="center"/>
    </xf>
    <xf numFmtId="4" fontId="18" fillId="7" borderId="14" xfId="0" applyNumberFormat="1" applyFont="1" applyFill="1" applyBorder="1" applyAlignment="1">
      <alignment horizontal="center" vertical="center"/>
    </xf>
    <xf numFmtId="4" fontId="18" fillId="7" borderId="21" xfId="0" applyNumberFormat="1" applyFont="1" applyFill="1" applyBorder="1" applyAlignment="1">
      <alignment horizontal="center" vertical="center"/>
    </xf>
    <xf numFmtId="4" fontId="18" fillId="7" borderId="20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7" fillId="0" borderId="0" xfId="0" applyFont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3">
    <cellStyle name="Monétaire" xfId="2" builtinId="4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d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666750</xdr:colOff>
      <xdr:row>31</xdr:row>
      <xdr:rowOff>85131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00750" cy="59906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28575</xdr:rowOff>
        </xdr:from>
        <xdr:to>
          <xdr:col>14</xdr:col>
          <xdr:colOff>542925</xdr:colOff>
          <xdr:row>38</xdr:row>
          <xdr:rowOff>180975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_Microsoft_Word.docx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S16" sqref="S16"/>
    </sheetView>
  </sheetViews>
  <sheetFormatPr baseColWidth="10" defaultColWidth="11.28515625" defaultRowHeight="15" x14ac:dyDescent="0.25"/>
  <cols>
    <col min="1" max="16384" width="11.28515625" style="107"/>
  </cols>
  <sheetData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8434" r:id="rId4">
          <objectPr defaultSize="0" r:id="rId5">
            <anchor moveWithCells="1">
              <from>
                <xdr:col>0</xdr:col>
                <xdr:colOff>0</xdr:colOff>
                <xdr:row>0</xdr:row>
                <xdr:rowOff>28575</xdr:rowOff>
              </from>
              <to>
                <xdr:col>14</xdr:col>
                <xdr:colOff>542925</xdr:colOff>
                <xdr:row>38</xdr:row>
                <xdr:rowOff>180975</xdr:rowOff>
              </to>
            </anchor>
          </objectPr>
        </oleObject>
      </mc:Choice>
      <mc:Fallback>
        <oleObject progId="Word.Document.12" shapeId="18434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B13" zoomScaleNormal="100" workbookViewId="0">
      <selection activeCell="W31" sqref="W31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157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160</v>
      </c>
      <c r="B2" s="129"/>
      <c r="C2" s="152">
        <f>Juin!C37</f>
        <v>3222.6399999999967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3918.58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3918.58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10000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10000</v>
      </c>
    </row>
    <row r="11" spans="1:23" x14ac:dyDescent="0.25">
      <c r="V11" s="20" t="s">
        <v>30</v>
      </c>
      <c r="W11" s="21">
        <f>SUM(W6:W10)</f>
        <v>13918.58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309.52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309.52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0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0</v>
      </c>
    </row>
    <row r="16" spans="1:23" s="2" customFormat="1" ht="30.75" x14ac:dyDescent="0.25">
      <c r="A16" s="2">
        <v>606300</v>
      </c>
      <c r="B16" s="3" t="s">
        <v>67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/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10198.52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10198.52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1262.5899999999999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1262.5899999999999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362.33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362.33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25.76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25.76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226.33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226.33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81.86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81.86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78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12466.910000000002</v>
      </c>
    </row>
    <row r="35" spans="1:23" ht="15.75" customHeight="1" x14ac:dyDescent="0.25">
      <c r="A35" s="144" t="s">
        <v>134</v>
      </c>
      <c r="B35" s="12" t="s">
        <v>25</v>
      </c>
      <c r="C35" s="15"/>
      <c r="D35" s="16">
        <f>W11</f>
        <v>13918.58</v>
      </c>
    </row>
    <row r="36" spans="1:23" ht="15.75" x14ac:dyDescent="0.25">
      <c r="A36" s="144"/>
      <c r="B36" s="12" t="s">
        <v>26</v>
      </c>
      <c r="C36" s="16">
        <f>W34</f>
        <v>12466.910000000002</v>
      </c>
      <c r="D36" s="15"/>
    </row>
    <row r="37" spans="1:23" ht="15.75" x14ac:dyDescent="0.25">
      <c r="A37" s="144"/>
      <c r="B37" s="12" t="s">
        <v>27</v>
      </c>
      <c r="C37" s="133">
        <f>C2+D35-C36</f>
        <v>4674.3099999999959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9:V10 C6:V6 C7:V7" name="recettes"/>
    <protectedRange password="DD9F" sqref="C14:V24 C26:V33" name="dépenses"/>
    <protectedRange password="D0F7" sqref="C25:V25" name="LIBELLES DEPENSES"/>
    <protectedRange password="D0F7" sqref="C8:V8" name="Libellés recett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selection activeCell="G8" sqref="G8:I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158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159</v>
      </c>
      <c r="B2" s="129"/>
      <c r="C2" s="152">
        <f>Juillet!C37</f>
        <v>4674.3099999999959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3002.36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3002.36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20" t="s">
        <v>30</v>
      </c>
      <c r="W11" s="21">
        <f>SUM(W6:W10)</f>
        <v>3002.36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85.77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85.77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285.60000000000002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285.60000000000002</v>
      </c>
    </row>
    <row r="16" spans="1:23" s="2" customFormat="1" ht="30.75" x14ac:dyDescent="0.25">
      <c r="A16" s="2">
        <v>606300</v>
      </c>
      <c r="B16" s="3" t="s">
        <v>79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7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0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0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652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7">
        <f t="shared" si="1"/>
        <v>652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0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0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14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14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77.760000000000005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77.760000000000005</v>
      </c>
    </row>
    <row r="31" spans="1:23" x14ac:dyDescent="0.25">
      <c r="B31" s="5" t="s">
        <v>19</v>
      </c>
      <c r="C31" s="145"/>
      <c r="D31" s="146"/>
      <c r="E31" s="147"/>
      <c r="F31" s="7"/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80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1115.1299999999999</v>
      </c>
    </row>
    <row r="35" spans="1:23" ht="15.75" customHeight="1" x14ac:dyDescent="0.25">
      <c r="A35" s="144" t="s">
        <v>133</v>
      </c>
      <c r="B35" s="12" t="s">
        <v>25</v>
      </c>
      <c r="C35" s="15"/>
      <c r="D35" s="16">
        <f>W11</f>
        <v>3002.36</v>
      </c>
    </row>
    <row r="36" spans="1:23" ht="15.75" x14ac:dyDescent="0.25">
      <c r="A36" s="144"/>
      <c r="B36" s="12" t="s">
        <v>26</v>
      </c>
      <c r="C36" s="16">
        <f>W34</f>
        <v>1115.1299999999999</v>
      </c>
      <c r="D36" s="15"/>
    </row>
    <row r="37" spans="1:23" ht="15.75" x14ac:dyDescent="0.25">
      <c r="A37" s="144"/>
      <c r="B37" s="12" t="s">
        <v>27</v>
      </c>
      <c r="C37" s="133">
        <f>C2+D35-C36</f>
        <v>6561.5399999999963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9:V10 C6:V7" name="recettes"/>
    <protectedRange password="DD9F" sqref="C14:V24 C26:V33" name="dépenses"/>
    <protectedRange password="D0F7" sqref="C8:V8" name="Libellés recett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B7" zoomScaleNormal="100" workbookViewId="0">
      <selection activeCell="D35" sqref="D35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48" t="s">
        <v>166</v>
      </c>
      <c r="H1" s="148"/>
      <c r="I1" s="148"/>
      <c r="J1" s="148"/>
      <c r="K1" s="148"/>
      <c r="L1" s="148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163</v>
      </c>
      <c r="B2" s="129"/>
      <c r="C2" s="152">
        <f>Aout!C37</f>
        <v>6561.5399999999963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3790.85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3790.85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20" t="s">
        <v>30</v>
      </c>
      <c r="W11" s="21">
        <f>SUM(W6:W10)</f>
        <v>3790.85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0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0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0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0</v>
      </c>
    </row>
    <row r="16" spans="1:23" s="2" customFormat="1" ht="30.75" x14ac:dyDescent="0.25">
      <c r="A16" s="2">
        <v>606300</v>
      </c>
      <c r="B16" s="3" t="s">
        <v>79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271.89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271.89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1701.17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1701.17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1543.27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1543.27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1406.53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1406.53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14.02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14.02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69.959999999999994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69.959999999999994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75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5006.84</v>
      </c>
    </row>
    <row r="35" spans="1:23" ht="15.75" customHeight="1" x14ac:dyDescent="0.25">
      <c r="A35" s="144" t="s">
        <v>132</v>
      </c>
      <c r="B35" s="12" t="s">
        <v>25</v>
      </c>
      <c r="C35" s="15"/>
      <c r="D35" s="16">
        <f>W11</f>
        <v>3790.85</v>
      </c>
    </row>
    <row r="36" spans="1:23" ht="15.75" x14ac:dyDescent="0.25">
      <c r="A36" s="144"/>
      <c r="B36" s="12" t="s">
        <v>26</v>
      </c>
      <c r="C36" s="16">
        <f>W34</f>
        <v>5006.84</v>
      </c>
      <c r="D36" s="15"/>
    </row>
    <row r="37" spans="1:23" ht="15.75" x14ac:dyDescent="0.25">
      <c r="A37" s="144"/>
      <c r="B37" s="12" t="s">
        <v>27</v>
      </c>
      <c r="C37" s="133">
        <f>C2+D35-C36</f>
        <v>5345.5499999999956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9:V10 C6:V7" name="recettes"/>
    <protectedRange password="DD9F" sqref="C14:V24 C26:V33" name="dépenses"/>
    <protectedRange password="D0F7" sqref="C8:V8" name="Libellés recett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G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B7" zoomScaleNormal="100" workbookViewId="0">
      <selection activeCell="C37" sqref="C37:D37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165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164</v>
      </c>
      <c r="B2" s="129"/>
      <c r="C2" s="152">
        <f>Septembre!C37</f>
        <v>5345.5499999999956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3274.42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3274.42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1701.17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1701.17</v>
      </c>
    </row>
    <row r="11" spans="1:23" x14ac:dyDescent="0.25">
      <c r="V11" s="20" t="s">
        <v>30</v>
      </c>
      <c r="W11" s="21">
        <f>SUM(W6:W10)</f>
        <v>4975.59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414.96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414.96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1326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1326</v>
      </c>
    </row>
    <row r="16" spans="1:23" s="2" customFormat="1" ht="30.75" x14ac:dyDescent="0.25">
      <c r="A16" s="2">
        <v>606300</v>
      </c>
      <c r="B16" s="3" t="s">
        <v>74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0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0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1413.14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1413.14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32.85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32.85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23.06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23.06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104.31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104.31</v>
      </c>
    </row>
    <row r="31" spans="1:23" x14ac:dyDescent="0.25">
      <c r="B31" s="5" t="s">
        <v>138</v>
      </c>
      <c r="C31" s="145"/>
      <c r="D31" s="146"/>
      <c r="E31" s="147"/>
      <c r="F31" s="7">
        <v>1600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1600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81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4914.32</v>
      </c>
    </row>
    <row r="35" spans="1:23" ht="15.75" customHeight="1" x14ac:dyDescent="0.25">
      <c r="A35" s="144" t="s">
        <v>131</v>
      </c>
      <c r="B35" s="12" t="s">
        <v>25</v>
      </c>
      <c r="C35" s="15"/>
      <c r="D35" s="16">
        <f>W11</f>
        <v>4975.59</v>
      </c>
    </row>
    <row r="36" spans="1:23" ht="15.75" x14ac:dyDescent="0.25">
      <c r="A36" s="144"/>
      <c r="B36" s="12" t="s">
        <v>26</v>
      </c>
      <c r="C36" s="16">
        <f>W34</f>
        <v>4914.32</v>
      </c>
      <c r="D36" s="15"/>
    </row>
    <row r="37" spans="1:23" ht="15.75" x14ac:dyDescent="0.25">
      <c r="A37" s="144"/>
      <c r="B37" s="12" t="s">
        <v>27</v>
      </c>
      <c r="C37" s="133">
        <f>C2+D35-C36</f>
        <v>5406.8199999999961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6:V7 C9:V10" name="recettes"/>
    <protectedRange password="DD9F" sqref="C14:V24 C26:V33" name="dépenses"/>
    <protectedRange password="D0F7" sqref="C25:V25" name="LIBELLES DEPENSES"/>
    <protectedRange password="D0F7" sqref="C8:V8" name="Libellés recett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selection activeCell="C37" sqref="C37:D37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48" t="s">
        <v>167</v>
      </c>
      <c r="H1" s="148"/>
      <c r="I1" s="148"/>
      <c r="J1" s="148"/>
      <c r="K1" s="148"/>
      <c r="L1" s="148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168</v>
      </c>
      <c r="B2" s="129"/>
      <c r="C2" s="152">
        <f>Octobre!C37</f>
        <v>5406.8199999999961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3738.85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3738.85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10000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10000</v>
      </c>
    </row>
    <row r="11" spans="1:23" x14ac:dyDescent="0.25">
      <c r="V11" s="20" t="s">
        <v>30</v>
      </c>
      <c r="W11" s="21">
        <f>SUM(W6:W10)</f>
        <v>13738.85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156.47999999999999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156.47999999999999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1162.8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1162.8</v>
      </c>
    </row>
    <row r="16" spans="1:23" s="2" customFormat="1" ht="30.75" x14ac:dyDescent="0.25">
      <c r="A16" s="2">
        <v>606300</v>
      </c>
      <c r="B16" s="3" t="s">
        <v>82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11168.11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11168.11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434.2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434.2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96.38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96.38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14.22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14.22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356.99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356.99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72.569999999999993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72.569999999999993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83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13461.75</v>
      </c>
    </row>
    <row r="35" spans="1:23" ht="15.75" customHeight="1" x14ac:dyDescent="0.25">
      <c r="A35" s="144" t="s">
        <v>130</v>
      </c>
      <c r="B35" s="12" t="s">
        <v>25</v>
      </c>
      <c r="C35" s="15"/>
      <c r="D35" s="16">
        <f>W11</f>
        <v>13738.85</v>
      </c>
    </row>
    <row r="36" spans="1:23" ht="15.75" x14ac:dyDescent="0.25">
      <c r="A36" s="144"/>
      <c r="B36" s="12" t="s">
        <v>26</v>
      </c>
      <c r="C36" s="16">
        <f>W34</f>
        <v>13461.75</v>
      </c>
      <c r="D36" s="15"/>
    </row>
    <row r="37" spans="1:23" ht="15.75" x14ac:dyDescent="0.25">
      <c r="A37" s="144"/>
      <c r="B37" s="12" t="s">
        <v>27</v>
      </c>
      <c r="C37" s="133">
        <f>C2+D35-C36</f>
        <v>5683.9199999999983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7:V7 C9:V10 C6:V6" name="recettes"/>
    <protectedRange password="DD9F" sqref="C14:V24 C26:V33" name="dépenses"/>
    <protectedRange password="D0F7" sqref="C8:V8" name="Libellés recett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selection activeCell="E26" sqref="E26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48" t="s">
        <v>169</v>
      </c>
      <c r="H1" s="148"/>
      <c r="I1" s="148"/>
      <c r="J1" s="148"/>
      <c r="K1" s="148"/>
      <c r="L1" s="148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170</v>
      </c>
      <c r="B2" s="129"/>
      <c r="C2" s="152">
        <f>Novembre!C37</f>
        <v>5683.9199999999983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3230.69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3230.69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20" t="s">
        <v>30</v>
      </c>
      <c r="W11" s="21">
        <f>SUM(W6:W10)</f>
        <v>3230.69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0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0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0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0</v>
      </c>
    </row>
    <row r="16" spans="1:23" s="2" customFormat="1" ht="30.75" x14ac:dyDescent="0.25">
      <c r="A16" s="2">
        <v>606300</v>
      </c>
      <c r="B16" s="3" t="s">
        <v>67</v>
      </c>
      <c r="C16" s="123"/>
      <c r="D16" s="124"/>
      <c r="E16" s="125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30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30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0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0</v>
      </c>
    </row>
    <row r="26" spans="1:23" ht="30" x14ac:dyDescent="0.25">
      <c r="A26" s="2">
        <v>625100</v>
      </c>
      <c r="B26" s="3" t="s">
        <v>11</v>
      </c>
      <c r="C26" s="123"/>
      <c r="D26" s="124"/>
      <c r="E26" s="125"/>
      <c r="F26" s="8">
        <v>1635.45</v>
      </c>
      <c r="G26" s="123"/>
      <c r="H26" s="124"/>
      <c r="I26" s="125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1635.45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301.66000000000003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301.66000000000003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14.46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14.46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227.86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227.86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85.35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85.35</v>
      </c>
    </row>
    <row r="31" spans="1:23" x14ac:dyDescent="0.25">
      <c r="B31" s="5" t="s">
        <v>138</v>
      </c>
      <c r="C31" s="145"/>
      <c r="D31" s="146"/>
      <c r="E31" s="147"/>
      <c r="F31" s="7">
        <v>525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525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84</v>
      </c>
      <c r="C33" s="137"/>
      <c r="D33" s="138"/>
      <c r="E33" s="139"/>
      <c r="F33" s="8">
        <v>1656.76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1656.76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4476.54</v>
      </c>
    </row>
    <row r="35" spans="1:23" ht="15.75" customHeight="1" x14ac:dyDescent="0.25">
      <c r="A35" s="144" t="s">
        <v>129</v>
      </c>
      <c r="B35" s="12" t="s">
        <v>25</v>
      </c>
      <c r="C35" s="15"/>
      <c r="D35" s="16">
        <f>W11</f>
        <v>3230.69</v>
      </c>
    </row>
    <row r="36" spans="1:23" ht="15.75" x14ac:dyDescent="0.25">
      <c r="A36" s="144"/>
      <c r="B36" s="12" t="s">
        <v>26</v>
      </c>
      <c r="C36" s="16">
        <f>W34</f>
        <v>4476.54</v>
      </c>
      <c r="D36" s="15"/>
    </row>
    <row r="37" spans="1:23" ht="15.75" x14ac:dyDescent="0.25">
      <c r="A37" s="144"/>
      <c r="B37" s="12" t="s">
        <v>27</v>
      </c>
      <c r="C37" s="133">
        <f>C2+D35-C36</f>
        <v>4438.0699999999988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9:V10 C6:V7" name="recettes"/>
    <protectedRange password="DD9F" sqref="C14:V24 C26:V33" name="dépenses"/>
    <protectedRange password="D0F7" sqref="C25:V25" name="LIBELLES DEPENSES"/>
    <protectedRange password="D0F7" sqref="C8:V8" name="Libellés recettes"/>
  </protectedRanges>
  <mergeCells count="139">
    <mergeCell ref="A32:B32"/>
    <mergeCell ref="C32:E32"/>
    <mergeCell ref="G32:I32"/>
    <mergeCell ref="K32:M32"/>
    <mergeCell ref="O32:Q32"/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0:E30"/>
    <mergeCell ref="G30:I30"/>
    <mergeCell ref="K30:M30"/>
    <mergeCell ref="O30:Q30"/>
    <mergeCell ref="S30:U30"/>
    <mergeCell ref="C31:E31"/>
    <mergeCell ref="G31:I31"/>
    <mergeCell ref="K31:M31"/>
    <mergeCell ref="O31:Q31"/>
    <mergeCell ref="S31:U31"/>
    <mergeCell ref="C28:E28"/>
    <mergeCell ref="G28:I28"/>
    <mergeCell ref="K28:M28"/>
    <mergeCell ref="O28:Q28"/>
    <mergeCell ref="S28:U28"/>
    <mergeCell ref="C29:E29"/>
    <mergeCell ref="G29:I29"/>
    <mergeCell ref="K29:M29"/>
    <mergeCell ref="O29:Q29"/>
    <mergeCell ref="S29:U29"/>
    <mergeCell ref="C25:E25"/>
    <mergeCell ref="G25:I25"/>
    <mergeCell ref="K25:M25"/>
    <mergeCell ref="O25:Q25"/>
    <mergeCell ref="S25:U25"/>
    <mergeCell ref="K26:M26"/>
    <mergeCell ref="O26:Q26"/>
    <mergeCell ref="S26:U26"/>
    <mergeCell ref="C27:E27"/>
    <mergeCell ref="G27:I27"/>
    <mergeCell ref="K27:M27"/>
    <mergeCell ref="O27:Q27"/>
    <mergeCell ref="S27:U27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G1:L1"/>
    <mergeCell ref="A2:B2"/>
    <mergeCell ref="C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showGridLines="0" zoomScale="85" zoomScaleNormal="85" workbookViewId="0">
      <selection activeCell="H1" sqref="H1"/>
    </sheetView>
  </sheetViews>
  <sheetFormatPr baseColWidth="10" defaultRowHeight="15" x14ac:dyDescent="0.25"/>
  <cols>
    <col min="1" max="1" width="9.5703125" bestFit="1" customWidth="1"/>
    <col min="2" max="2" width="50" bestFit="1" customWidth="1"/>
    <col min="3" max="4" width="13.85546875" customWidth="1"/>
    <col min="5" max="5" width="9.5703125" bestFit="1" customWidth="1"/>
    <col min="6" max="6" width="43" bestFit="1" customWidth="1"/>
    <col min="7" max="7" width="11.28515625" customWidth="1"/>
    <col min="8" max="8" width="12" customWidth="1"/>
  </cols>
  <sheetData>
    <row r="1" spans="1:8" ht="26.25" x14ac:dyDescent="0.4">
      <c r="A1" s="157" t="s">
        <v>189</v>
      </c>
      <c r="B1" s="157"/>
      <c r="C1" s="157"/>
      <c r="D1" s="157"/>
      <c r="E1" s="157"/>
      <c r="F1" s="157"/>
      <c r="G1" s="157"/>
      <c r="H1" s="36"/>
    </row>
    <row r="3" spans="1:8" ht="14.65" customHeight="1" x14ac:dyDescent="0.25">
      <c r="A3" s="40" t="s">
        <v>1</v>
      </c>
      <c r="B3" s="40" t="s">
        <v>33</v>
      </c>
      <c r="C3" s="41" t="s">
        <v>127</v>
      </c>
      <c r="D3" s="41" t="s">
        <v>128</v>
      </c>
      <c r="E3" s="40" t="s">
        <v>1</v>
      </c>
      <c r="F3" s="40" t="s">
        <v>34</v>
      </c>
      <c r="G3" s="41" t="s">
        <v>127</v>
      </c>
      <c r="H3" s="42" t="s">
        <v>128</v>
      </c>
    </row>
    <row r="4" spans="1:8" ht="14.65" customHeight="1" x14ac:dyDescent="0.25">
      <c r="A4" s="28"/>
      <c r="B4" s="29" t="s">
        <v>35</v>
      </c>
      <c r="C4" s="30"/>
      <c r="D4" s="28"/>
      <c r="E4" s="28"/>
      <c r="F4" s="29" t="s">
        <v>36</v>
      </c>
      <c r="G4" s="30"/>
      <c r="H4" s="30"/>
    </row>
    <row r="5" spans="1:8" x14ac:dyDescent="0.25">
      <c r="A5" s="26"/>
      <c r="B5" s="27"/>
      <c r="C5" s="31"/>
      <c r="D5" s="26"/>
      <c r="E5" s="26"/>
      <c r="F5" s="27"/>
      <c r="G5" s="31"/>
      <c r="H5" s="31"/>
    </row>
    <row r="6" spans="1:8" x14ac:dyDescent="0.25">
      <c r="A6" s="164" t="s">
        <v>37</v>
      </c>
      <c r="B6" s="165"/>
      <c r="C6" s="43"/>
      <c r="D6" s="44"/>
      <c r="E6" s="164" t="s">
        <v>43</v>
      </c>
      <c r="F6" s="165"/>
      <c r="G6" s="45"/>
      <c r="H6" s="43"/>
    </row>
    <row r="7" spans="1:8" x14ac:dyDescent="0.25">
      <c r="A7" s="46">
        <v>606100</v>
      </c>
      <c r="B7" s="47" t="s">
        <v>5</v>
      </c>
      <c r="C7" s="48">
        <f>Janvier!W14+Février!W14+Mars!W14+Avril!W14+Mai!W14+Juin!W14+Juillet!W14+Aout!W14+Septembre!W14+Octobre!W14+Novembre!W14+Décembre!W14</f>
        <v>2085.29</v>
      </c>
      <c r="D7" s="60"/>
      <c r="E7" s="46">
        <v>756100</v>
      </c>
      <c r="F7" s="47" t="s">
        <v>125</v>
      </c>
      <c r="G7" s="48">
        <f>SUM(Janvier!W11,Février!W11,Mars!W11,Avril!W11,Mai!W11,Juin!W11,Juillet!W11,Aout!W11,Septembre!W11,Octobre!W11,Novembre!W11,Décembre!W11)</f>
        <v>72092.280000000013</v>
      </c>
      <c r="H7" s="62"/>
    </row>
    <row r="8" spans="1:8" x14ac:dyDescent="0.25">
      <c r="A8" s="46">
        <v>606200</v>
      </c>
      <c r="B8" s="47" t="s">
        <v>14</v>
      </c>
      <c r="C8" s="48">
        <f>Janvier!W15+Février!W15+Mars!W15+Avril!W15+Mai!W15+Juin!W15+Juillet!W15+Aout!W15+Septembre!W15+Octobre!W15+Novembre!W15+Décembre!W15</f>
        <v>5380.37</v>
      </c>
      <c r="D8" s="60"/>
      <c r="E8" s="46"/>
      <c r="F8" s="47"/>
      <c r="G8" s="52"/>
      <c r="H8" s="48"/>
    </row>
    <row r="9" spans="1:8" x14ac:dyDescent="0.25">
      <c r="A9" s="50">
        <v>606300</v>
      </c>
      <c r="B9" s="51" t="s">
        <v>38</v>
      </c>
      <c r="C9" s="48">
        <f>Janvier!W16+Février!W16+Mars!W16+Avril!W16+Mai!W16+Juin!W16+Juillet!W16+Aout!W16+Septembre!W16+Octobre!W16+Novembre!W16+Décembre!W16</f>
        <v>0</v>
      </c>
      <c r="D9" s="60"/>
      <c r="E9" s="46"/>
      <c r="F9" s="47"/>
      <c r="G9" s="52"/>
      <c r="H9" s="48"/>
    </row>
    <row r="10" spans="1:8" x14ac:dyDescent="0.25">
      <c r="A10" s="46">
        <v>606800</v>
      </c>
      <c r="B10" s="47" t="s">
        <v>15</v>
      </c>
      <c r="C10" s="48">
        <f>Janvier!W17+Février!W17+Mars!W17+Avril!W17+Mai!W17+Juin!W17+Juillet!W17+Aout!W17+Septembre!W17+Octobre!W17+Novembre!W17+Décembre!W17</f>
        <v>1560</v>
      </c>
      <c r="D10" s="60"/>
      <c r="E10" s="46"/>
      <c r="F10" s="47"/>
      <c r="G10" s="52"/>
      <c r="H10" s="48"/>
    </row>
    <row r="11" spans="1:8" x14ac:dyDescent="0.25">
      <c r="A11" s="46">
        <v>607100</v>
      </c>
      <c r="B11" s="47" t="s">
        <v>3</v>
      </c>
      <c r="C11" s="48">
        <f>Janvier!W18+Février!W18+Mars!W18+Avril!W18+Mai!W18+Juin!W18+Juillet!W18+Aout!W18+Septembre!W18+Octobre!W18+Novembre!W18+Décembre!W18</f>
        <v>0</v>
      </c>
      <c r="D11" s="60"/>
      <c r="E11" s="164" t="s">
        <v>44</v>
      </c>
      <c r="F11" s="165"/>
      <c r="G11" s="45"/>
      <c r="H11" s="43"/>
    </row>
    <row r="12" spans="1:8" x14ac:dyDescent="0.25">
      <c r="A12" s="164" t="s">
        <v>39</v>
      </c>
      <c r="B12" s="165"/>
      <c r="C12" s="43"/>
      <c r="D12" s="44"/>
      <c r="E12" s="46">
        <v>741100</v>
      </c>
      <c r="F12" s="47" t="s">
        <v>21</v>
      </c>
      <c r="G12" s="48">
        <f>Janvier!W7+Février!W7+Mars!W7+Avril!W7+Mai!W7+Juin!W7+Juillet!W7+Aout!W7+Septembre!W7+Octobre!W7+Novembre!W7+Décembre!W7</f>
        <v>0</v>
      </c>
      <c r="H12" s="62"/>
    </row>
    <row r="13" spans="1:8" x14ac:dyDescent="0.25">
      <c r="A13" s="46">
        <v>613000</v>
      </c>
      <c r="B13" s="47" t="s">
        <v>13</v>
      </c>
      <c r="C13" s="48">
        <f>Janvier!W19+Février!W19+Mars!W19+Avril!W19+Mai!W19+Juin!W19+Juillet!W19+Aout!W19+Septembre!W19+Octobre!W19+Novembre!W19+Décembre!W19</f>
        <v>0</v>
      </c>
      <c r="D13" s="60"/>
      <c r="E13" s="46"/>
      <c r="F13" s="47"/>
      <c r="G13" s="52"/>
      <c r="H13" s="48"/>
    </row>
    <row r="14" spans="1:8" x14ac:dyDescent="0.25">
      <c r="A14" s="46">
        <v>615000</v>
      </c>
      <c r="B14" s="47" t="s">
        <v>6</v>
      </c>
      <c r="C14" s="48">
        <f>Janvier!W20+Février!W20+Mars!W20+Avril!W20+Mai!W20+Juin!W20+Juillet!W20+Aout!W20+Septembre!W20+Octobre!W20+Novembre!W20+Décembre!W20</f>
        <v>271.89</v>
      </c>
      <c r="D14" s="60"/>
      <c r="E14" s="46"/>
      <c r="F14" s="47"/>
      <c r="G14" s="52"/>
      <c r="H14" s="48"/>
    </row>
    <row r="15" spans="1:8" x14ac:dyDescent="0.25">
      <c r="A15" s="46">
        <v>616000</v>
      </c>
      <c r="B15" s="47" t="s">
        <v>8</v>
      </c>
      <c r="C15" s="48">
        <f>Janvier!W21+Février!W21+Mars!W21+Avril!W21+Mai!W21+Juin!W21+Juillet!W21+Aout!W21+Septembre!W21+Octobre!W21+Novembre!W21+Décembre!W21</f>
        <v>73.319999999999993</v>
      </c>
      <c r="D15" s="60"/>
      <c r="E15" s="46"/>
      <c r="F15" s="47"/>
      <c r="G15" s="52"/>
      <c r="H15" s="48"/>
    </row>
    <row r="16" spans="1:8" x14ac:dyDescent="0.25">
      <c r="A16" s="46">
        <v>618100</v>
      </c>
      <c r="B16" s="47" t="s">
        <v>7</v>
      </c>
      <c r="C16" s="48">
        <f>Janvier!W22+Février!W22+Mars!W22+Avril!W22+Mai!W22+Juin!W22+Juillet!W22+Aout!W22+Septembre!W22+Octobre!W22+Novembre!W22+Décembre!W22</f>
        <v>685</v>
      </c>
      <c r="D16" s="60"/>
      <c r="E16" s="164" t="s">
        <v>45</v>
      </c>
      <c r="F16" s="165"/>
      <c r="G16" s="45"/>
      <c r="H16" s="53"/>
    </row>
    <row r="17" spans="1:8" x14ac:dyDescent="0.25">
      <c r="A17" s="46">
        <v>618600</v>
      </c>
      <c r="B17" s="47" t="s">
        <v>4</v>
      </c>
      <c r="C17" s="48">
        <f>Janvier!W23+Février!W23+Mars!W23+Avril!W23+Mai!W23+Juin!W23+Juillet!W23+Aout!W23+Septembre!W23+Octobre!W23+Novembre!W23+Décembre!W23</f>
        <v>0</v>
      </c>
      <c r="D17" s="60"/>
      <c r="E17" s="46">
        <v>707100</v>
      </c>
      <c r="F17" s="47" t="s">
        <v>22</v>
      </c>
      <c r="G17" s="48">
        <f>Janvier!W6+Février!W6+Mars!W6+Avril!W6+Mai!W6+Juin!W6+Juillet!W6+Aout!W6+Septembre!W6+Octobre!W6+Novembre!W6+Décembre!W6</f>
        <v>0</v>
      </c>
      <c r="H17" s="62"/>
    </row>
    <row r="18" spans="1:8" x14ac:dyDescent="0.25">
      <c r="A18" s="164" t="s">
        <v>40</v>
      </c>
      <c r="B18" s="165"/>
      <c r="C18" s="53"/>
      <c r="D18" s="54"/>
      <c r="E18" s="46"/>
      <c r="F18" s="47"/>
      <c r="G18" s="52"/>
      <c r="H18" s="48"/>
    </row>
    <row r="19" spans="1:8" x14ac:dyDescent="0.25">
      <c r="A19" s="46">
        <v>623700</v>
      </c>
      <c r="B19" s="47" t="s">
        <v>12</v>
      </c>
      <c r="C19" s="48">
        <f>Janvier!W24+Février!W24+Mars!W24+Avril!W24+Mai!W24+Juin!W24+Juillet!W24+Aout!W24+Septembre!W24+Octobre!W24+Novembre!W24+Décembre!W24</f>
        <v>0</v>
      </c>
      <c r="D19" s="60"/>
      <c r="E19" s="46"/>
      <c r="F19" s="47"/>
      <c r="G19" s="52"/>
      <c r="H19" s="55"/>
    </row>
    <row r="20" spans="1:8" x14ac:dyDescent="0.25">
      <c r="A20" s="46">
        <v>623800</v>
      </c>
      <c r="B20" s="47" t="s">
        <v>126</v>
      </c>
      <c r="C20" s="48">
        <f>Janvier!W25+Février!W25+Mars!W25+Avril!W25+Mai!W25+Juin!W25+Juillet!W25+Aout!W25+Septembre!W25+Octobre!W25+Novembre!W25+Décembre!W25</f>
        <v>37058.85</v>
      </c>
      <c r="D20" s="60"/>
      <c r="E20" s="164" t="s">
        <v>46</v>
      </c>
      <c r="F20" s="168"/>
      <c r="G20" s="45"/>
      <c r="H20" s="43"/>
    </row>
    <row r="21" spans="1:8" ht="30" x14ac:dyDescent="0.25">
      <c r="A21" s="50">
        <v>625100</v>
      </c>
      <c r="B21" s="51" t="s">
        <v>11</v>
      </c>
      <c r="C21" s="55">
        <f>Janvier!W26+Février!W26+Mars!W26+Avril!W26+Mai!W26+Juin!W26+Juillet!W26+Aout!W26+Septembre!W26+Octobre!W26+Novembre!W26+Décembre!W26</f>
        <v>14130.840000000002</v>
      </c>
      <c r="D21" s="61"/>
      <c r="E21" s="46">
        <v>791000</v>
      </c>
      <c r="F21" s="47" t="s">
        <v>20</v>
      </c>
      <c r="G21" s="48">
        <f>Janvier!W9+Février!W9+Mars!W9+Avril!W9+Mai!W9+Juin!W9+Juillet!W9+Aout!W9+Septembre!W9+Octobre!W9+Novembre!W9+Décembre!W9</f>
        <v>0</v>
      </c>
      <c r="H21" s="62"/>
    </row>
    <row r="22" spans="1:8" x14ac:dyDescent="0.25">
      <c r="A22" s="46">
        <v>625700</v>
      </c>
      <c r="B22" s="47" t="s">
        <v>10</v>
      </c>
      <c r="C22" s="48">
        <f>Janvier!W27+Février!W27+Mars!W27+Avril!W27+Mai!W27+Juin!W27+Juillet!W27+Aout!W27+Septembre!W27+Octobre!W27+Novembre!W27+Décembre!W27</f>
        <v>4258.9800000000005</v>
      </c>
      <c r="D22" s="60"/>
      <c r="E22" s="46"/>
      <c r="F22" s="112" t="s">
        <v>175</v>
      </c>
      <c r="G22" s="52"/>
      <c r="H22" s="48"/>
    </row>
    <row r="23" spans="1:8" x14ac:dyDescent="0.25">
      <c r="A23" s="46">
        <v>626100</v>
      </c>
      <c r="B23" s="47" t="s">
        <v>9</v>
      </c>
      <c r="C23" s="48">
        <f>Janvier!W28+Février!W28+Mars!W28+Avril!W28+Mai!W28+Juin!W28+Juillet!W28+Aout!W28+Septembre!W28+Octobre!W28+Novembre!W28+Décembre!W28</f>
        <v>204.50000000000003</v>
      </c>
      <c r="D23" s="60"/>
      <c r="E23" s="46"/>
      <c r="F23" s="47"/>
      <c r="G23" s="52"/>
      <c r="H23" s="48"/>
    </row>
    <row r="24" spans="1:8" x14ac:dyDescent="0.25">
      <c r="A24" s="46">
        <v>626200</v>
      </c>
      <c r="B24" s="47" t="s">
        <v>57</v>
      </c>
      <c r="C24" s="48">
        <f>Janvier!W29+Février!W29+Mars!W29+Avril!W29+Mai!W29+Juin!W29+Juillet!W29+Aout!W29+Septembre!W29+Octobre!W29+Novembre!W29+Décembre!W29</f>
        <v>1187.54</v>
      </c>
      <c r="D24" s="60"/>
      <c r="E24" s="46"/>
      <c r="F24" s="47"/>
      <c r="G24" s="52"/>
      <c r="H24" s="52"/>
    </row>
    <row r="25" spans="1:8" x14ac:dyDescent="0.25">
      <c r="A25" s="46">
        <v>627000</v>
      </c>
      <c r="B25" s="47" t="s">
        <v>55</v>
      </c>
      <c r="C25" s="48">
        <f>Janvier!W30+Février!W30+Mars!W30+Avril!W30+Mai!W30+Juin!W30+Juillet!W30+Aout!W30+Septembre!W30+Octobre!W30+Novembre!W30+Décembre!W30</f>
        <v>1054.81</v>
      </c>
      <c r="D25" s="60"/>
      <c r="E25" s="46"/>
      <c r="F25" s="47"/>
      <c r="G25" s="52"/>
      <c r="H25" s="48"/>
    </row>
    <row r="26" spans="1:8" x14ac:dyDescent="0.25">
      <c r="A26" s="111" t="s">
        <v>19</v>
      </c>
      <c r="B26" s="5" t="s">
        <v>173</v>
      </c>
      <c r="C26" s="48">
        <f>Janvier!W31+Février!W31+Mars!W31+Avril!W31+Mai!W31+Juin!W31+Juillet!W31+Aout!W31+Septembre!W31+Octobre!W31+Novembre!W31+Décembre!W31</f>
        <v>3375</v>
      </c>
      <c r="D26" s="60"/>
      <c r="E26" s="46"/>
      <c r="F26" s="47"/>
      <c r="G26" s="52"/>
      <c r="H26" s="48"/>
    </row>
    <row r="27" spans="1:8" x14ac:dyDescent="0.25">
      <c r="A27" s="164" t="s">
        <v>41</v>
      </c>
      <c r="B27" s="168"/>
      <c r="C27" s="43"/>
      <c r="D27" s="44"/>
      <c r="E27" s="46"/>
      <c r="F27" s="47"/>
      <c r="G27" s="52"/>
      <c r="H27" s="52"/>
    </row>
    <row r="28" spans="1:8" x14ac:dyDescent="0.25">
      <c r="A28" s="46">
        <v>681100</v>
      </c>
      <c r="B28" s="47" t="s">
        <v>56</v>
      </c>
      <c r="C28" s="48">
        <f>Janvier!W33+Février!W33+Mars!W33+Avril!W33+Mai!W33+Juin!W33+Juillet!W33+Aout!W33+Septembre!W33+Octobre!W33+Novembre!W33+Décembre!W33</f>
        <v>1656.76</v>
      </c>
      <c r="D28" s="60"/>
      <c r="E28" s="166" t="s">
        <v>47</v>
      </c>
      <c r="F28" s="167"/>
      <c r="G28" s="56">
        <f>SUM(G6:G27)</f>
        <v>72092.280000000013</v>
      </c>
      <c r="H28" s="56">
        <v>0</v>
      </c>
    </row>
    <row r="29" spans="1:8" x14ac:dyDescent="0.25">
      <c r="A29" s="46"/>
      <c r="B29" s="47"/>
      <c r="C29" s="52"/>
      <c r="D29" s="46"/>
      <c r="E29" s="46"/>
      <c r="F29" s="58"/>
      <c r="G29" s="59"/>
      <c r="H29" s="52"/>
    </row>
    <row r="30" spans="1:8" ht="18.75" x14ac:dyDescent="0.25">
      <c r="A30" s="166" t="s">
        <v>42</v>
      </c>
      <c r="B30" s="167"/>
      <c r="C30" s="56">
        <f>SUM(C7:C28)</f>
        <v>72983.149999999994</v>
      </c>
      <c r="D30" s="56"/>
      <c r="E30" s="169">
        <f>G28-C30</f>
        <v>-890.86999999998079</v>
      </c>
      <c r="F30" s="170"/>
      <c r="G30" s="170"/>
      <c r="H30" s="171"/>
    </row>
    <row r="31" spans="1:8" ht="18.75" x14ac:dyDescent="0.25">
      <c r="A31" s="57"/>
      <c r="B31" s="58"/>
      <c r="C31" s="59"/>
      <c r="D31" s="46"/>
      <c r="E31" s="154">
        <f>H28-D30</f>
        <v>0</v>
      </c>
      <c r="F31" s="155"/>
      <c r="G31" s="155"/>
      <c r="H31" s="156"/>
    </row>
    <row r="32" spans="1:8" ht="21.75" customHeight="1" x14ac:dyDescent="0.25">
      <c r="A32" s="158" t="s">
        <v>48</v>
      </c>
      <c r="B32" s="159"/>
      <c r="C32" s="160"/>
      <c r="D32" s="108" t="s">
        <v>89</v>
      </c>
    </row>
    <row r="33" spans="1:4" ht="21" customHeight="1" x14ac:dyDescent="0.25">
      <c r="A33" s="161" t="s">
        <v>58</v>
      </c>
      <c r="B33" s="162"/>
      <c r="C33" s="163"/>
      <c r="D33" s="109" t="s">
        <v>90</v>
      </c>
    </row>
  </sheetData>
  <protectedRanges>
    <protectedRange password="D0F7" sqref="D7:D28" name="CHARGES"/>
    <protectedRange password="D0F7" sqref="H7:H27" name="PRODUITS"/>
  </protectedRanges>
  <mergeCells count="15">
    <mergeCell ref="E31:H31"/>
    <mergeCell ref="A1:G1"/>
    <mergeCell ref="A32:C32"/>
    <mergeCell ref="A33:C33"/>
    <mergeCell ref="E6:F6"/>
    <mergeCell ref="E11:F11"/>
    <mergeCell ref="E28:F28"/>
    <mergeCell ref="E20:F20"/>
    <mergeCell ref="E16:F16"/>
    <mergeCell ref="A30:B30"/>
    <mergeCell ref="A6:B6"/>
    <mergeCell ref="A12:B12"/>
    <mergeCell ref="A18:B18"/>
    <mergeCell ref="A27:B27"/>
    <mergeCell ref="E30:H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5" sqref="A5"/>
    </sheetView>
  </sheetViews>
  <sheetFormatPr baseColWidth="10" defaultRowHeight="15" x14ac:dyDescent="0.25"/>
  <sheetData>
    <row r="1" spans="1:10" ht="28.5" x14ac:dyDescent="0.45">
      <c r="A1" s="175" t="s">
        <v>94</v>
      </c>
      <c r="B1" s="175"/>
      <c r="C1" s="175"/>
      <c r="D1" s="175"/>
      <c r="E1" s="175"/>
      <c r="F1" s="175"/>
      <c r="G1" s="175"/>
      <c r="H1" s="175"/>
      <c r="I1" s="175"/>
      <c r="J1" s="102"/>
    </row>
    <row r="3" spans="1:10" ht="15.75" x14ac:dyDescent="0.25">
      <c r="A3" s="99" t="s">
        <v>95</v>
      </c>
    </row>
    <row r="5" spans="1:10" ht="18.75" x14ac:dyDescent="0.3">
      <c r="A5" s="100" t="s">
        <v>176</v>
      </c>
      <c r="B5" s="101"/>
      <c r="C5" s="101"/>
      <c r="D5" s="101"/>
      <c r="E5" s="101"/>
      <c r="F5" s="101"/>
      <c r="G5" s="101"/>
      <c r="H5" s="101"/>
      <c r="I5" s="101"/>
    </row>
    <row r="6" spans="1:10" x14ac:dyDescent="0.25">
      <c r="A6" s="101" t="s">
        <v>177</v>
      </c>
      <c r="B6" s="101"/>
      <c r="C6" s="101"/>
      <c r="D6" s="101"/>
      <c r="E6" s="101"/>
      <c r="F6" s="101"/>
      <c r="G6" s="101"/>
      <c r="H6" s="101"/>
      <c r="I6" s="101"/>
    </row>
    <row r="7" spans="1:10" x14ac:dyDescent="0.25">
      <c r="A7" s="101" t="s">
        <v>96</v>
      </c>
      <c r="B7" s="101"/>
      <c r="C7" s="101"/>
      <c r="D7" s="101"/>
      <c r="E7" s="101"/>
      <c r="F7" s="101"/>
      <c r="G7" s="101"/>
      <c r="H7" s="101"/>
      <c r="I7" s="101"/>
    </row>
    <row r="8" spans="1:10" x14ac:dyDescent="0.25">
      <c r="A8" s="101"/>
      <c r="B8" s="101"/>
      <c r="C8" s="101"/>
      <c r="D8" s="101"/>
      <c r="E8" s="101"/>
      <c r="F8" s="101"/>
      <c r="G8" s="101"/>
      <c r="H8" s="101"/>
      <c r="I8" s="101"/>
    </row>
    <row r="9" spans="1:10" x14ac:dyDescent="0.25">
      <c r="A9" s="101"/>
      <c r="B9" s="173" t="s">
        <v>107</v>
      </c>
      <c r="C9" s="173"/>
      <c r="D9" s="173"/>
      <c r="E9" s="173"/>
      <c r="F9" s="173"/>
      <c r="G9" s="173"/>
      <c r="H9" s="173"/>
      <c r="I9" s="103" t="s">
        <v>108</v>
      </c>
    </row>
    <row r="10" spans="1:10" x14ac:dyDescent="0.25">
      <c r="A10" s="101" t="s">
        <v>97</v>
      </c>
      <c r="B10" s="146"/>
      <c r="C10" s="146"/>
      <c r="D10" s="146"/>
      <c r="E10" s="146"/>
      <c r="F10" s="146"/>
      <c r="G10" s="146"/>
      <c r="H10" s="146"/>
      <c r="I10" s="104"/>
    </row>
    <row r="11" spans="1:10" x14ac:dyDescent="0.25">
      <c r="A11" s="101" t="s">
        <v>98</v>
      </c>
      <c r="B11" s="146"/>
      <c r="C11" s="146"/>
      <c r="D11" s="146"/>
      <c r="E11" s="146"/>
      <c r="F11" s="146"/>
      <c r="G11" s="146"/>
      <c r="H11" s="146"/>
      <c r="I11" s="104"/>
    </row>
    <row r="12" spans="1:10" x14ac:dyDescent="0.25">
      <c r="A12" s="101" t="s">
        <v>99</v>
      </c>
      <c r="B12" s="146"/>
      <c r="C12" s="146"/>
      <c r="D12" s="146"/>
      <c r="E12" s="146"/>
      <c r="F12" s="146"/>
      <c r="G12" s="146"/>
      <c r="H12" s="146"/>
      <c r="I12" s="104"/>
    </row>
    <row r="13" spans="1:10" x14ac:dyDescent="0.25">
      <c r="A13" s="101" t="s">
        <v>100</v>
      </c>
      <c r="B13" s="146"/>
      <c r="C13" s="146"/>
      <c r="D13" s="146"/>
      <c r="E13" s="146"/>
      <c r="F13" s="146"/>
      <c r="G13" s="146"/>
      <c r="H13" s="146"/>
      <c r="I13" s="104"/>
    </row>
    <row r="14" spans="1:10" x14ac:dyDescent="0.25">
      <c r="A14" s="101" t="s">
        <v>101</v>
      </c>
      <c r="B14" s="146"/>
      <c r="C14" s="146"/>
      <c r="D14" s="146"/>
      <c r="E14" s="146"/>
      <c r="F14" s="146"/>
      <c r="G14" s="146"/>
      <c r="H14" s="146"/>
      <c r="I14" s="104"/>
    </row>
    <row r="15" spans="1:10" x14ac:dyDescent="0.25">
      <c r="A15" s="101" t="s">
        <v>102</v>
      </c>
      <c r="B15" s="146"/>
      <c r="C15" s="146"/>
      <c r="D15" s="146"/>
      <c r="E15" s="146"/>
      <c r="F15" s="146"/>
      <c r="G15" s="146"/>
      <c r="H15" s="146"/>
      <c r="I15" s="104"/>
    </row>
    <row r="16" spans="1:10" x14ac:dyDescent="0.25">
      <c r="A16" s="101" t="s">
        <v>103</v>
      </c>
      <c r="B16" s="146"/>
      <c r="C16" s="146"/>
      <c r="D16" s="146"/>
      <c r="E16" s="146"/>
      <c r="F16" s="146"/>
      <c r="G16" s="146"/>
      <c r="H16" s="146"/>
      <c r="I16" s="104"/>
    </row>
    <row r="17" spans="1:9" x14ac:dyDescent="0.25">
      <c r="A17" s="101" t="s">
        <v>104</v>
      </c>
      <c r="B17" s="146"/>
      <c r="C17" s="146"/>
      <c r="D17" s="146"/>
      <c r="E17" s="146"/>
      <c r="F17" s="146"/>
      <c r="G17" s="146"/>
      <c r="H17" s="146"/>
      <c r="I17" s="104"/>
    </row>
    <row r="18" spans="1:9" x14ac:dyDescent="0.25">
      <c r="A18" s="101" t="s">
        <v>105</v>
      </c>
      <c r="B18" s="146"/>
      <c r="C18" s="146"/>
      <c r="D18" s="146"/>
      <c r="E18" s="146"/>
      <c r="F18" s="146"/>
      <c r="G18" s="146"/>
      <c r="H18" s="146"/>
      <c r="I18" s="104"/>
    </row>
    <row r="19" spans="1:9" x14ac:dyDescent="0.25">
      <c r="A19" s="101" t="s">
        <v>106</v>
      </c>
      <c r="B19" s="172"/>
      <c r="C19" s="172"/>
      <c r="D19" s="172"/>
      <c r="E19" s="172"/>
      <c r="F19" s="172"/>
      <c r="G19" s="172"/>
      <c r="H19" s="172"/>
      <c r="I19" s="106"/>
    </row>
    <row r="20" spans="1:9" x14ac:dyDescent="0.25">
      <c r="A20" s="101"/>
      <c r="B20" s="101"/>
      <c r="C20" s="101"/>
      <c r="D20" s="101"/>
      <c r="E20" s="101"/>
      <c r="F20" s="101"/>
      <c r="G20" s="174" t="s">
        <v>109</v>
      </c>
      <c r="H20" s="174"/>
      <c r="I20" s="105">
        <f>SUM(I10:I19)</f>
        <v>0</v>
      </c>
    </row>
    <row r="22" spans="1:9" ht="18.75" x14ac:dyDescent="0.3">
      <c r="A22" s="100" t="s">
        <v>178</v>
      </c>
      <c r="B22" s="101"/>
      <c r="C22" s="101"/>
      <c r="D22" s="101"/>
      <c r="E22" s="101"/>
      <c r="F22" s="101"/>
      <c r="G22" s="101"/>
      <c r="H22" s="101"/>
      <c r="I22" s="101"/>
    </row>
    <row r="23" spans="1:9" x14ac:dyDescent="0.25">
      <c r="A23" s="101" t="s">
        <v>179</v>
      </c>
      <c r="B23" s="101"/>
      <c r="C23" s="101"/>
      <c r="D23" s="101"/>
      <c r="E23" s="101"/>
      <c r="F23" s="101"/>
      <c r="G23" s="101"/>
      <c r="H23" s="101"/>
      <c r="I23" s="101"/>
    </row>
    <row r="24" spans="1:9" x14ac:dyDescent="0.25">
      <c r="A24" s="101"/>
      <c r="B24" s="101"/>
      <c r="C24" s="101"/>
      <c r="D24" s="101"/>
      <c r="E24" s="101"/>
      <c r="F24" s="101"/>
      <c r="G24" s="101"/>
      <c r="H24" s="101"/>
      <c r="I24" s="101"/>
    </row>
    <row r="25" spans="1:9" x14ac:dyDescent="0.25">
      <c r="A25" s="101"/>
      <c r="B25" s="173" t="s">
        <v>107</v>
      </c>
      <c r="C25" s="173"/>
      <c r="D25" s="173"/>
      <c r="E25" s="173"/>
      <c r="F25" s="173"/>
      <c r="G25" s="173"/>
      <c r="H25" s="173"/>
      <c r="I25" s="103" t="s">
        <v>108</v>
      </c>
    </row>
    <row r="26" spans="1:9" x14ac:dyDescent="0.25">
      <c r="A26" s="101" t="s">
        <v>110</v>
      </c>
      <c r="B26" s="146"/>
      <c r="C26" s="146"/>
      <c r="D26" s="146"/>
      <c r="E26" s="146"/>
      <c r="F26" s="146"/>
      <c r="G26" s="146"/>
      <c r="H26" s="146"/>
      <c r="I26" s="104"/>
    </row>
    <row r="27" spans="1:9" x14ac:dyDescent="0.25">
      <c r="A27" s="101" t="s">
        <v>111</v>
      </c>
      <c r="B27" s="146"/>
      <c r="C27" s="146"/>
      <c r="D27" s="146"/>
      <c r="E27" s="146"/>
      <c r="F27" s="146"/>
      <c r="G27" s="146"/>
      <c r="H27" s="146"/>
      <c r="I27" s="104"/>
    </row>
    <row r="28" spans="1:9" x14ac:dyDescent="0.25">
      <c r="A28" s="101" t="s">
        <v>112</v>
      </c>
      <c r="B28" s="146"/>
      <c r="C28" s="146"/>
      <c r="D28" s="146"/>
      <c r="E28" s="146"/>
      <c r="F28" s="146"/>
      <c r="G28" s="146"/>
      <c r="H28" s="146"/>
      <c r="I28" s="104"/>
    </row>
    <row r="29" spans="1:9" x14ac:dyDescent="0.25">
      <c r="A29" s="101" t="s">
        <v>113</v>
      </c>
      <c r="B29" s="146"/>
      <c r="C29" s="146"/>
      <c r="D29" s="146"/>
      <c r="E29" s="146"/>
      <c r="F29" s="146"/>
      <c r="G29" s="146"/>
      <c r="H29" s="146"/>
      <c r="I29" s="104"/>
    </row>
    <row r="30" spans="1:9" x14ac:dyDescent="0.25">
      <c r="A30" s="101" t="s">
        <v>114</v>
      </c>
      <c r="B30" s="146"/>
      <c r="C30" s="146"/>
      <c r="D30" s="146"/>
      <c r="E30" s="146"/>
      <c r="F30" s="146"/>
      <c r="G30" s="146"/>
      <c r="H30" s="146"/>
      <c r="I30" s="104"/>
    </row>
    <row r="31" spans="1:9" x14ac:dyDescent="0.25">
      <c r="A31" s="101" t="s">
        <v>115</v>
      </c>
      <c r="B31" s="146"/>
      <c r="C31" s="146"/>
      <c r="D31" s="146"/>
      <c r="E31" s="146"/>
      <c r="F31" s="146"/>
      <c r="G31" s="146"/>
      <c r="H31" s="146"/>
      <c r="I31" s="104"/>
    </row>
    <row r="32" spans="1:9" x14ac:dyDescent="0.25">
      <c r="A32" s="101" t="s">
        <v>116</v>
      </c>
      <c r="B32" s="146"/>
      <c r="C32" s="146"/>
      <c r="D32" s="146"/>
      <c r="E32" s="146"/>
      <c r="F32" s="146"/>
      <c r="G32" s="146"/>
      <c r="H32" s="146"/>
      <c r="I32" s="104"/>
    </row>
    <row r="33" spans="1:9" x14ac:dyDescent="0.25">
      <c r="A33" s="101" t="s">
        <v>117</v>
      </c>
      <c r="B33" s="146"/>
      <c r="C33" s="146"/>
      <c r="D33" s="146"/>
      <c r="E33" s="146"/>
      <c r="F33" s="146"/>
      <c r="G33" s="146"/>
      <c r="H33" s="146"/>
      <c r="I33" s="104"/>
    </row>
    <row r="34" spans="1:9" x14ac:dyDescent="0.25">
      <c r="A34" s="101" t="s">
        <v>118</v>
      </c>
      <c r="B34" s="146"/>
      <c r="C34" s="146"/>
      <c r="D34" s="146"/>
      <c r="E34" s="146"/>
      <c r="F34" s="146"/>
      <c r="G34" s="146"/>
      <c r="H34" s="146"/>
      <c r="I34" s="104"/>
    </row>
    <row r="35" spans="1:9" x14ac:dyDescent="0.25">
      <c r="A35" s="101" t="s">
        <v>119</v>
      </c>
      <c r="B35" s="172"/>
      <c r="C35" s="172"/>
      <c r="D35" s="172"/>
      <c r="E35" s="172"/>
      <c r="F35" s="172"/>
      <c r="G35" s="172"/>
      <c r="H35" s="172"/>
      <c r="I35" s="106"/>
    </row>
    <row r="36" spans="1:9" x14ac:dyDescent="0.25">
      <c r="A36" s="101"/>
      <c r="B36" s="101"/>
      <c r="C36" s="101"/>
      <c r="D36" s="101"/>
      <c r="E36" s="101"/>
      <c r="F36" s="101"/>
      <c r="G36" s="174" t="s">
        <v>120</v>
      </c>
      <c r="H36" s="174"/>
      <c r="I36" s="105">
        <f>SUM(I26:I35)</f>
        <v>0</v>
      </c>
    </row>
    <row r="38" spans="1:9" x14ac:dyDescent="0.25">
      <c r="A38" t="s">
        <v>121</v>
      </c>
    </row>
    <row r="47" spans="1:9" x14ac:dyDescent="0.25">
      <c r="F47" t="s">
        <v>122</v>
      </c>
    </row>
    <row r="48" spans="1:9" x14ac:dyDescent="0.25">
      <c r="F48" t="s">
        <v>124</v>
      </c>
    </row>
    <row r="49" spans="6:6" x14ac:dyDescent="0.25">
      <c r="F49" t="s">
        <v>123</v>
      </c>
    </row>
  </sheetData>
  <mergeCells count="25">
    <mergeCell ref="G36:H36"/>
    <mergeCell ref="A1:I1"/>
    <mergeCell ref="B30:H30"/>
    <mergeCell ref="B31:H31"/>
    <mergeCell ref="B32:H32"/>
    <mergeCell ref="B33:H33"/>
    <mergeCell ref="B34:H34"/>
    <mergeCell ref="B35:H35"/>
    <mergeCell ref="G20:H20"/>
    <mergeCell ref="B25:H25"/>
    <mergeCell ref="B26:H26"/>
    <mergeCell ref="B27:H27"/>
    <mergeCell ref="B28:H28"/>
    <mergeCell ref="B29:H29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B14:H14"/>
  </mergeCells>
  <pageMargins left="0.7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85" zoomScaleNormal="85" workbookViewId="0">
      <selection activeCell="F10" sqref="F10"/>
    </sheetView>
  </sheetViews>
  <sheetFormatPr baseColWidth="10" defaultRowHeight="15" x14ac:dyDescent="0.25"/>
  <cols>
    <col min="1" max="1" width="50.7109375" customWidth="1"/>
    <col min="2" max="2" width="15.7109375" customWidth="1"/>
    <col min="3" max="3" width="16.7109375" customWidth="1"/>
    <col min="4" max="4" width="13.7109375" customWidth="1"/>
    <col min="5" max="5" width="0.5703125" customWidth="1"/>
    <col min="6" max="6" width="13.7109375" customWidth="1"/>
    <col min="7" max="7" width="3" customWidth="1"/>
    <col min="8" max="8" width="50.7109375" customWidth="1"/>
    <col min="9" max="10" width="13.7109375" customWidth="1"/>
  </cols>
  <sheetData>
    <row r="1" spans="1:10" ht="26.25" x14ac:dyDescent="0.4">
      <c r="A1" s="157" t="s">
        <v>171</v>
      </c>
      <c r="B1" s="157"/>
      <c r="C1" s="157"/>
      <c r="D1" s="157"/>
      <c r="E1" s="157"/>
      <c r="F1" s="157"/>
      <c r="G1" s="157"/>
      <c r="H1" s="157"/>
      <c r="I1" s="157"/>
      <c r="J1" s="157"/>
    </row>
    <row r="3" spans="1:10" ht="30" customHeight="1" x14ac:dyDescent="0.25">
      <c r="A3" s="176" t="s">
        <v>49</v>
      </c>
      <c r="B3" s="182">
        <v>44926</v>
      </c>
      <c r="C3" s="183"/>
      <c r="D3" s="184"/>
      <c r="E3" s="74"/>
      <c r="F3" s="179" t="s">
        <v>172</v>
      </c>
      <c r="G3" s="93"/>
      <c r="H3" s="176" t="s">
        <v>50</v>
      </c>
      <c r="I3" s="179" t="s">
        <v>174</v>
      </c>
      <c r="J3" s="179" t="s">
        <v>172</v>
      </c>
    </row>
    <row r="4" spans="1:10" x14ac:dyDescent="0.25">
      <c r="A4" s="177"/>
      <c r="B4" s="67" t="s">
        <v>86</v>
      </c>
      <c r="C4" s="67" t="s">
        <v>87</v>
      </c>
      <c r="D4" s="68" t="s">
        <v>88</v>
      </c>
      <c r="E4" s="74"/>
      <c r="F4" s="181"/>
      <c r="G4" s="93"/>
      <c r="H4" s="178"/>
      <c r="I4" s="180"/>
      <c r="J4" s="181"/>
    </row>
    <row r="5" spans="1:10" x14ac:dyDescent="0.25">
      <c r="A5" s="69" t="s">
        <v>51</v>
      </c>
      <c r="B5" s="65"/>
      <c r="C5" s="65"/>
      <c r="D5" s="63"/>
      <c r="E5" s="75"/>
      <c r="F5" s="63"/>
      <c r="G5" s="94"/>
      <c r="H5" s="30"/>
      <c r="I5" s="30"/>
      <c r="J5" s="71"/>
    </row>
    <row r="6" spans="1:10" x14ac:dyDescent="0.25">
      <c r="A6" s="46" t="s">
        <v>60</v>
      </c>
      <c r="B6" s="49">
        <f>Janvier!W33+Février!W33+Mars!W33+Avril!W33+Mai!W33+Juin!W33+Juillet!W33+Aout!W33+Septembre!W33+Octobre!W33+Novembre!W33+Décembre!W33</f>
        <v>1656.76</v>
      </c>
      <c r="C6" s="49">
        <v>0</v>
      </c>
      <c r="D6" s="48">
        <f>B6-C6</f>
        <v>1656.76</v>
      </c>
      <c r="E6" s="76"/>
      <c r="F6" s="62">
        <v>0</v>
      </c>
      <c r="G6" s="95"/>
      <c r="H6" s="78" t="s">
        <v>53</v>
      </c>
      <c r="I6" s="84">
        <v>4438.0699999999952</v>
      </c>
      <c r="J6" s="73">
        <f>F12-J12</f>
        <v>5328.94</v>
      </c>
    </row>
    <row r="7" spans="1:10" x14ac:dyDescent="0.25">
      <c r="A7" s="70" t="s">
        <v>61</v>
      </c>
      <c r="B7" s="66"/>
      <c r="C7" s="66"/>
      <c r="D7" s="64"/>
      <c r="E7" s="77"/>
      <c r="F7" s="52"/>
      <c r="G7" s="96"/>
      <c r="H7" s="31"/>
      <c r="I7" s="31"/>
      <c r="J7" s="72"/>
    </row>
    <row r="8" spans="1:10" x14ac:dyDescent="0.25">
      <c r="A8" s="46" t="s">
        <v>62</v>
      </c>
      <c r="B8" s="62">
        <v>0</v>
      </c>
      <c r="C8" s="46"/>
      <c r="D8" s="48">
        <f>B8</f>
        <v>0</v>
      </c>
      <c r="E8" s="76"/>
      <c r="F8" s="62">
        <v>0</v>
      </c>
      <c r="G8" s="95"/>
      <c r="H8" s="52" t="s">
        <v>54</v>
      </c>
      <c r="I8" s="48">
        <f>RESULTAT!E30</f>
        <v>-890.86999999998079</v>
      </c>
      <c r="J8" s="73">
        <f>RESULTAT!E31</f>
        <v>0</v>
      </c>
    </row>
    <row r="9" spans="1:10" x14ac:dyDescent="0.25">
      <c r="A9" s="70" t="s">
        <v>52</v>
      </c>
      <c r="B9" s="66"/>
      <c r="C9" s="66"/>
      <c r="D9" s="64"/>
      <c r="E9" s="77"/>
      <c r="F9" s="52"/>
      <c r="G9" s="96"/>
      <c r="H9" s="52"/>
      <c r="I9" s="52"/>
      <c r="J9" s="72"/>
    </row>
    <row r="10" spans="1:10" x14ac:dyDescent="0.25">
      <c r="A10" s="46" t="s">
        <v>59</v>
      </c>
      <c r="B10" s="49">
        <f>Décembre!C37</f>
        <v>4438.0699999999988</v>
      </c>
      <c r="C10" s="46"/>
      <c r="D10" s="48">
        <f>B10</f>
        <v>4438.0699999999988</v>
      </c>
      <c r="E10" s="76"/>
      <c r="F10" s="48">
        <f>Janvier!C2</f>
        <v>5328.94</v>
      </c>
      <c r="G10" s="95"/>
      <c r="H10" s="52" t="s">
        <v>63</v>
      </c>
      <c r="I10" s="81">
        <v>0</v>
      </c>
      <c r="J10" s="82">
        <v>0</v>
      </c>
    </row>
    <row r="11" spans="1:10" x14ac:dyDescent="0.25">
      <c r="A11" s="47"/>
      <c r="B11" s="59"/>
      <c r="C11" s="47"/>
      <c r="D11" s="52"/>
      <c r="E11" s="77"/>
      <c r="F11" s="52"/>
      <c r="G11" s="96"/>
      <c r="H11" s="59"/>
      <c r="I11" s="59"/>
      <c r="J11" s="72"/>
    </row>
    <row r="12" spans="1:10" x14ac:dyDescent="0.25">
      <c r="A12" s="83" t="s">
        <v>92</v>
      </c>
      <c r="B12" s="84">
        <f>SUM(B6:B10)</f>
        <v>6094.829999999999</v>
      </c>
      <c r="C12" s="84">
        <f>SUM(C6:C11)</f>
        <v>0</v>
      </c>
      <c r="D12" s="90">
        <f>SUM(D6:D11)</f>
        <v>6094.829999999999</v>
      </c>
      <c r="E12" s="85"/>
      <c r="F12" s="86">
        <f>SUM(F6:F11)</f>
        <v>5328.94</v>
      </c>
      <c r="G12" s="97"/>
      <c r="H12" s="87" t="s">
        <v>91</v>
      </c>
      <c r="I12" s="88">
        <f>SUM(I6:I11)</f>
        <v>3547.2000000000144</v>
      </c>
      <c r="J12" s="86">
        <f>SUM(J8:J11)</f>
        <v>0</v>
      </c>
    </row>
    <row r="13" spans="1:10" x14ac:dyDescent="0.25">
      <c r="C13" s="92" t="s">
        <v>93</v>
      </c>
      <c r="D13" s="89">
        <f>D12</f>
        <v>6094.829999999999</v>
      </c>
      <c r="E13" s="37"/>
      <c r="F13" s="89">
        <f>F12</f>
        <v>5328.94</v>
      </c>
      <c r="G13" s="98"/>
      <c r="H13" s="91" t="s">
        <v>93</v>
      </c>
      <c r="I13" s="89">
        <v>0</v>
      </c>
      <c r="J13" s="89">
        <v>0</v>
      </c>
    </row>
    <row r="16" spans="1:10" ht="18.75" x14ac:dyDescent="0.3">
      <c r="A16" s="79" t="s">
        <v>85</v>
      </c>
      <c r="B16" s="79"/>
      <c r="C16" s="39"/>
    </row>
    <row r="17" spans="1:3" ht="18.75" x14ac:dyDescent="0.3">
      <c r="A17" s="80" t="s">
        <v>64</v>
      </c>
      <c r="B17" s="80"/>
      <c r="C17" s="35"/>
    </row>
    <row r="18" spans="1:3" ht="18.75" x14ac:dyDescent="0.3">
      <c r="A18" s="80" t="s">
        <v>65</v>
      </c>
      <c r="B18" s="80"/>
      <c r="C18" s="35"/>
    </row>
  </sheetData>
  <mergeCells count="7">
    <mergeCell ref="A1:J1"/>
    <mergeCell ref="A3:A4"/>
    <mergeCell ref="H3:H4"/>
    <mergeCell ref="I3:I4"/>
    <mergeCell ref="J3:J4"/>
    <mergeCell ref="F3:F4"/>
    <mergeCell ref="B3:D3"/>
  </mergeCells>
  <pageMargins left="0.7" right="0.7" top="0.75" bottom="0.75" header="0.3" footer="0.3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R23" sqref="R2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9" sqref="D9"/>
    </sheetView>
  </sheetViews>
  <sheetFormatPr baseColWidth="10" defaultRowHeight="15" x14ac:dyDescent="0.25"/>
  <cols>
    <col min="1" max="1" width="17.7109375" bestFit="1" customWidth="1"/>
    <col min="2" max="2" width="11.7109375" bestFit="1" customWidth="1"/>
  </cols>
  <sheetData>
    <row r="1" spans="1:2" x14ac:dyDescent="0.25">
      <c r="A1" t="s">
        <v>182</v>
      </c>
      <c r="B1" s="116">
        <v>48946.81</v>
      </c>
    </row>
    <row r="2" spans="1:2" x14ac:dyDescent="0.25">
      <c r="A2" t="s">
        <v>181</v>
      </c>
      <c r="B2" s="116">
        <v>61909.41</v>
      </c>
    </row>
    <row r="3" spans="1:2" x14ac:dyDescent="0.25">
      <c r="B3" s="116"/>
    </row>
    <row r="4" spans="1:2" x14ac:dyDescent="0.25">
      <c r="B4" s="116">
        <f>B2-B1</f>
        <v>12962.600000000006</v>
      </c>
    </row>
    <row r="5" spans="1:2" x14ac:dyDescent="0.25">
      <c r="B5" s="116"/>
    </row>
    <row r="6" spans="1:2" x14ac:dyDescent="0.25">
      <c r="B6" s="116"/>
    </row>
    <row r="7" spans="1:2" x14ac:dyDescent="0.25">
      <c r="A7" t="s">
        <v>183</v>
      </c>
      <c r="B7" s="116">
        <v>3162.76</v>
      </c>
    </row>
    <row r="8" spans="1:2" x14ac:dyDescent="0.25">
      <c r="B8" s="116"/>
    </row>
    <row r="9" spans="1:2" x14ac:dyDescent="0.25">
      <c r="A9" t="s">
        <v>184</v>
      </c>
      <c r="B9" s="116"/>
    </row>
    <row r="10" spans="1:2" x14ac:dyDescent="0.25">
      <c r="A10" s="117">
        <v>45748</v>
      </c>
      <c r="B10" s="116">
        <v>8278.39</v>
      </c>
    </row>
    <row r="11" spans="1:2" x14ac:dyDescent="0.25">
      <c r="A11" s="117">
        <v>45809</v>
      </c>
      <c r="B11" s="116">
        <v>4300.63</v>
      </c>
    </row>
    <row r="13" spans="1:2" x14ac:dyDescent="0.25">
      <c r="B13" s="116">
        <f>+SUM(B10:B11)</f>
        <v>12579.02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="140" zoomScaleNormal="140" workbookViewId="0">
      <selection activeCell="B5" sqref="B5"/>
    </sheetView>
  </sheetViews>
  <sheetFormatPr baseColWidth="10" defaultRowHeight="15" x14ac:dyDescent="0.25"/>
  <cols>
    <col min="1" max="1" width="53.85546875" bestFit="1" customWidth="1"/>
  </cols>
  <sheetData>
    <row r="1" spans="1:1" x14ac:dyDescent="0.25">
      <c r="A1" s="110" t="s">
        <v>136</v>
      </c>
    </row>
    <row r="3" spans="1:1" x14ac:dyDescent="0.25">
      <c r="A3" t="s">
        <v>155</v>
      </c>
    </row>
    <row r="5" spans="1:1" x14ac:dyDescent="0.25">
      <c r="A5" t="s">
        <v>185</v>
      </c>
    </row>
    <row r="6" spans="1:1" x14ac:dyDescent="0.25">
      <c r="A6" t="s">
        <v>140</v>
      </c>
    </row>
    <row r="7" spans="1:1" x14ac:dyDescent="0.25">
      <c r="A7" t="s">
        <v>137</v>
      </c>
    </row>
    <row r="8" spans="1:1" x14ac:dyDescent="0.25">
      <c r="A8" t="s">
        <v>139</v>
      </c>
    </row>
    <row r="9" spans="1:1" x14ac:dyDescent="0.25">
      <c r="A9" t="s">
        <v>142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showGridLines="0" zoomScaleNormal="100" workbookViewId="0">
      <selection activeCell="C15" sqref="C15:E31"/>
    </sheetView>
  </sheetViews>
  <sheetFormatPr baseColWidth="10" defaultColWidth="9.140625" defaultRowHeight="15" x14ac:dyDescent="0.25"/>
  <cols>
    <col min="1" max="1" width="16.7109375" customWidth="1"/>
    <col min="2" max="2" width="50" bestFit="1" customWidth="1"/>
    <col min="3" max="4" width="12.28515625" customWidth="1"/>
    <col min="5" max="21" width="10.7109375" customWidth="1"/>
    <col min="22" max="22" width="11.7109375" customWidth="1"/>
    <col min="23" max="23" width="9.85546875" bestFit="1" customWidth="1"/>
  </cols>
  <sheetData>
    <row r="1" spans="1:23" ht="26.25" x14ac:dyDescent="0.4">
      <c r="A1" s="13"/>
      <c r="B1" s="13"/>
      <c r="C1" s="13"/>
      <c r="D1" s="13"/>
      <c r="E1" s="13"/>
      <c r="F1" s="13"/>
      <c r="G1" s="13"/>
      <c r="H1" s="148" t="s">
        <v>186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4.5" customHeight="1" x14ac:dyDescent="0.25">
      <c r="A2" s="128" t="s">
        <v>187</v>
      </c>
      <c r="B2" s="129"/>
      <c r="C2" s="131">
        <v>5328.94</v>
      </c>
      <c r="D2" s="13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18" t="s">
        <v>24</v>
      </c>
      <c r="D5" s="119"/>
      <c r="E5" s="119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20"/>
      <c r="D6" s="121"/>
      <c r="E6" s="122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20"/>
      <c r="D7" s="121"/>
      <c r="E7" s="122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113"/>
      <c r="D8" s="114"/>
      <c r="E8" s="115"/>
      <c r="F8" s="7">
        <v>3943.15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3943.15</v>
      </c>
    </row>
    <row r="9" spans="1:23" x14ac:dyDescent="0.25">
      <c r="A9">
        <v>791000</v>
      </c>
      <c r="B9" t="s">
        <v>20</v>
      </c>
      <c r="C9" s="120"/>
      <c r="D9" s="121"/>
      <c r="E9" s="122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20"/>
      <c r="D10" s="121"/>
      <c r="E10" s="122"/>
      <c r="F10" s="7">
        <v>1797.08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1797.08</v>
      </c>
    </row>
    <row r="11" spans="1:23" x14ac:dyDescent="0.25">
      <c r="V11" s="20" t="s">
        <v>30</v>
      </c>
      <c r="W11" s="21">
        <f>SUM(W6:W10)</f>
        <v>5740.23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18" t="s">
        <v>2</v>
      </c>
      <c r="D13" s="119"/>
      <c r="E13" s="119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20"/>
      <c r="D14" s="121"/>
      <c r="E14" s="122"/>
      <c r="F14" s="7"/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0</v>
      </c>
    </row>
    <row r="15" spans="1:23" x14ac:dyDescent="0.25">
      <c r="A15">
        <v>606200</v>
      </c>
      <c r="B15" t="s">
        <v>14</v>
      </c>
      <c r="C15" s="120"/>
      <c r="D15" s="121"/>
      <c r="E15" s="122"/>
      <c r="F15" s="7">
        <v>130.41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130.41</v>
      </c>
    </row>
    <row r="16" spans="1:23" s="2" customFormat="1" ht="15.75" x14ac:dyDescent="0.25">
      <c r="A16" s="2">
        <v>606300</v>
      </c>
      <c r="B16" s="3" t="s">
        <v>180</v>
      </c>
      <c r="C16" s="123"/>
      <c r="D16" s="124"/>
      <c r="E16" s="125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20"/>
      <c r="D17" s="121"/>
      <c r="E17" s="122"/>
      <c r="F17" s="7">
        <v>1440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>F17+J17+N17+R17+V17</f>
        <v>1440</v>
      </c>
    </row>
    <row r="18" spans="1:23" x14ac:dyDescent="0.25">
      <c r="A18">
        <v>607100</v>
      </c>
      <c r="B18" t="s">
        <v>3</v>
      </c>
      <c r="C18" s="120"/>
      <c r="D18" s="121"/>
      <c r="E18" s="122"/>
      <c r="F18" s="7"/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20"/>
      <c r="D19" s="121"/>
      <c r="E19" s="122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20"/>
      <c r="D20" s="121"/>
      <c r="E20" s="122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20"/>
      <c r="D21" s="121"/>
      <c r="E21" s="122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20"/>
      <c r="D22" s="121"/>
      <c r="E22" s="122"/>
      <c r="F22" s="7"/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20"/>
      <c r="D23" s="121"/>
      <c r="E23" s="122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20"/>
      <c r="D24" s="121"/>
      <c r="E24" s="122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20"/>
      <c r="D25" s="121"/>
      <c r="E25" s="122"/>
      <c r="F25" s="7">
        <v>1749.08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1749.08</v>
      </c>
    </row>
    <row r="26" spans="1:23" ht="30" x14ac:dyDescent="0.25">
      <c r="A26" s="2">
        <v>625100</v>
      </c>
      <c r="B26" s="3" t="s">
        <v>11</v>
      </c>
      <c r="C26" s="123"/>
      <c r="D26" s="124"/>
      <c r="E26" s="125"/>
      <c r="F26" s="8">
        <v>1008.04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1008.04</v>
      </c>
    </row>
    <row r="27" spans="1:23" x14ac:dyDescent="0.25">
      <c r="A27">
        <v>625700</v>
      </c>
      <c r="B27" t="s">
        <v>10</v>
      </c>
      <c r="C27" s="120"/>
      <c r="D27" s="121"/>
      <c r="E27" s="122"/>
      <c r="F27" s="7">
        <v>110.81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110.81</v>
      </c>
    </row>
    <row r="28" spans="1:23" x14ac:dyDescent="0.25">
      <c r="A28">
        <v>626100</v>
      </c>
      <c r="B28" t="s">
        <v>9</v>
      </c>
      <c r="C28" s="120"/>
      <c r="D28" s="121"/>
      <c r="E28" s="122"/>
      <c r="F28" s="7">
        <v>7.41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7.41</v>
      </c>
    </row>
    <row r="29" spans="1:23" x14ac:dyDescent="0.25">
      <c r="A29">
        <v>626200</v>
      </c>
      <c r="B29" t="s">
        <v>57</v>
      </c>
      <c r="C29" s="120"/>
      <c r="D29" s="121"/>
      <c r="E29" s="122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20"/>
      <c r="D30" s="121"/>
      <c r="E30" s="122"/>
      <c r="F30" s="7">
        <v>103.7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103.7</v>
      </c>
    </row>
    <row r="31" spans="1:23" x14ac:dyDescent="0.25">
      <c r="B31" s="5" t="s">
        <v>138</v>
      </c>
      <c r="C31" s="120"/>
      <c r="D31" s="121"/>
      <c r="E31" s="122"/>
      <c r="F31" s="7">
        <v>1000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1000</v>
      </c>
    </row>
    <row r="32" spans="1:23" x14ac:dyDescent="0.25">
      <c r="A32" s="149" t="s">
        <v>18</v>
      </c>
      <c r="B32" s="149"/>
      <c r="C32" s="118" t="s">
        <v>2</v>
      </c>
      <c r="D32" s="119"/>
      <c r="E32" s="119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68</v>
      </c>
      <c r="C33" s="123"/>
      <c r="D33" s="124"/>
      <c r="E33" s="125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5549.45</v>
      </c>
    </row>
    <row r="35" spans="1:23" ht="15.75" customHeight="1" x14ac:dyDescent="0.25">
      <c r="A35" s="144" t="s">
        <v>143</v>
      </c>
      <c r="B35" s="12" t="s">
        <v>25</v>
      </c>
      <c r="C35" s="126"/>
      <c r="D35" s="16">
        <f>W11</f>
        <v>5740.23</v>
      </c>
    </row>
    <row r="36" spans="1:23" ht="15.75" x14ac:dyDescent="0.25">
      <c r="A36" s="144"/>
      <c r="B36" s="12" t="s">
        <v>26</v>
      </c>
      <c r="C36" s="16">
        <f>W34</f>
        <v>5549.45</v>
      </c>
      <c r="D36" s="126"/>
    </row>
    <row r="37" spans="1:23" ht="15.75" x14ac:dyDescent="0.25">
      <c r="A37" s="144"/>
      <c r="B37" s="12" t="s">
        <v>27</v>
      </c>
      <c r="C37" s="133">
        <f>C2+D35-C36</f>
        <v>5519.7199999999984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0F7" sqref="C14:V33" name="LIBELLES DEPENSES"/>
    <protectedRange password="D0F7" sqref="C6:V10" name="Libellés recettes"/>
    <protectedRange password="D0F7" sqref="C2" name="solde bancaire"/>
    <protectedRange password="D0F7" sqref="B39" name="INCONNU"/>
  </protectedRanges>
  <sortState ref="A7:B12">
    <sortCondition ref="A7"/>
  </sortState>
  <dataConsolidate/>
  <mergeCells count="115">
    <mergeCell ref="H1:K1"/>
    <mergeCell ref="A32:B32"/>
    <mergeCell ref="K7:M7"/>
    <mergeCell ref="K9:M9"/>
    <mergeCell ref="K10:M10"/>
    <mergeCell ref="S5:U5"/>
    <mergeCell ref="S6:U6"/>
    <mergeCell ref="S7:U7"/>
    <mergeCell ref="G5:I5"/>
    <mergeCell ref="G6:I6"/>
    <mergeCell ref="G7:I7"/>
    <mergeCell ref="O5:Q5"/>
    <mergeCell ref="O6:Q6"/>
    <mergeCell ref="O7:Q7"/>
    <mergeCell ref="K5:M5"/>
    <mergeCell ref="K6:M6"/>
    <mergeCell ref="O10:Q10"/>
    <mergeCell ref="G17:I17"/>
    <mergeCell ref="G18:I18"/>
    <mergeCell ref="S9:U9"/>
    <mergeCell ref="G9:I9"/>
    <mergeCell ref="O9:Q9"/>
    <mergeCell ref="G19:I19"/>
    <mergeCell ref="G20:I20"/>
    <mergeCell ref="S10:U10"/>
    <mergeCell ref="G14:I14"/>
    <mergeCell ref="O13:Q13"/>
    <mergeCell ref="O17:Q17"/>
    <mergeCell ref="O18:Q18"/>
    <mergeCell ref="O19:Q19"/>
    <mergeCell ref="O20:Q20"/>
    <mergeCell ref="S13:U13"/>
    <mergeCell ref="S14:U14"/>
    <mergeCell ref="S15:U15"/>
    <mergeCell ref="S16:U16"/>
    <mergeCell ref="S17:U17"/>
    <mergeCell ref="S19:U19"/>
    <mergeCell ref="S20:U20"/>
    <mergeCell ref="G10:I10"/>
    <mergeCell ref="G13:I13"/>
    <mergeCell ref="K13:M13"/>
    <mergeCell ref="K14:M14"/>
    <mergeCell ref="K15:M15"/>
    <mergeCell ref="K16:M16"/>
    <mergeCell ref="K17:M17"/>
    <mergeCell ref="G21:I21"/>
    <mergeCell ref="G22:I22"/>
    <mergeCell ref="G23:I23"/>
    <mergeCell ref="G24:I24"/>
    <mergeCell ref="G15:I15"/>
    <mergeCell ref="G16:I16"/>
    <mergeCell ref="O31:Q31"/>
    <mergeCell ref="O21:Q21"/>
    <mergeCell ref="O22:Q22"/>
    <mergeCell ref="O23:Q23"/>
    <mergeCell ref="O24:Q24"/>
    <mergeCell ref="O25:Q25"/>
    <mergeCell ref="O26:Q26"/>
    <mergeCell ref="G27:I27"/>
    <mergeCell ref="G28:I28"/>
    <mergeCell ref="G29:I29"/>
    <mergeCell ref="G30:I30"/>
    <mergeCell ref="G31:I31"/>
    <mergeCell ref="G25:I25"/>
    <mergeCell ref="G26:I26"/>
    <mergeCell ref="K30:M30"/>
    <mergeCell ref="K31:M31"/>
    <mergeCell ref="K26:M26"/>
    <mergeCell ref="K27:M27"/>
    <mergeCell ref="K28:M28"/>
    <mergeCell ref="K29:M29"/>
    <mergeCell ref="O14:Q14"/>
    <mergeCell ref="O15:Q15"/>
    <mergeCell ref="O16:Q16"/>
    <mergeCell ref="K24:M24"/>
    <mergeCell ref="K25:M25"/>
    <mergeCell ref="K18:M18"/>
    <mergeCell ref="K19:M19"/>
    <mergeCell ref="K20:M20"/>
    <mergeCell ref="K21:M21"/>
    <mergeCell ref="K22:M22"/>
    <mergeCell ref="K23:M23"/>
    <mergeCell ref="S29:U29"/>
    <mergeCell ref="S18:U18"/>
    <mergeCell ref="S21:U21"/>
    <mergeCell ref="S22:U22"/>
    <mergeCell ref="S23:U23"/>
    <mergeCell ref="O27:Q27"/>
    <mergeCell ref="O28:Q28"/>
    <mergeCell ref="O29:Q29"/>
    <mergeCell ref="O30:Q30"/>
    <mergeCell ref="A2:B2"/>
    <mergeCell ref="B39:D39"/>
    <mergeCell ref="C2:D2"/>
    <mergeCell ref="C37:D37"/>
    <mergeCell ref="W4:W5"/>
    <mergeCell ref="O33:Q33"/>
    <mergeCell ref="S32:U32"/>
    <mergeCell ref="S33:U33"/>
    <mergeCell ref="A34:D34"/>
    <mergeCell ref="A4:F4"/>
    <mergeCell ref="A12:F12"/>
    <mergeCell ref="A35:A37"/>
    <mergeCell ref="S30:U30"/>
    <mergeCell ref="S31:U31"/>
    <mergeCell ref="G32:I32"/>
    <mergeCell ref="G33:I33"/>
    <mergeCell ref="K32:M32"/>
    <mergeCell ref="K33:M33"/>
    <mergeCell ref="O32:Q32"/>
    <mergeCell ref="S24:U24"/>
    <mergeCell ref="S25:U25"/>
    <mergeCell ref="S26:U26"/>
    <mergeCell ref="S27:U27"/>
    <mergeCell ref="S28:U28"/>
  </mergeCells>
  <printOptions horizontalCentered="1"/>
  <pageMargins left="0.11811023622047245" right="0.11811023622047245" top="0.19685039370078741" bottom="0.19685039370078741" header="0" footer="0"/>
  <pageSetup paperSize="9" scale="49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topLeftCell="B10" zoomScaleNormal="100" workbookViewId="0">
      <selection activeCell="C17" sqref="C17:E17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144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162</v>
      </c>
      <c r="B2" s="129"/>
      <c r="C2" s="150">
        <v>5519.7199999999984</v>
      </c>
      <c r="D2" s="15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2919.89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>SUM(F8+J8+N8+R8+V8)</f>
        <v>2919.89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 t="s">
        <v>188</v>
      </c>
      <c r="D10" s="146"/>
      <c r="E10" s="147"/>
      <c r="F10" s="7">
        <v>3000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3000</v>
      </c>
    </row>
    <row r="11" spans="1:23" x14ac:dyDescent="0.25">
      <c r="V11" s="20" t="s">
        <v>30</v>
      </c>
      <c r="W11" s="21">
        <f>SUM(W6:W10)</f>
        <v>5919.8899999999994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805.06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805.06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1982.4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1982.4</v>
      </c>
    </row>
    <row r="16" spans="1:23" s="2" customFormat="1" ht="30.75" x14ac:dyDescent="0.25">
      <c r="A16" s="2">
        <v>606300</v>
      </c>
      <c r="B16" s="3" t="s">
        <v>66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120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120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73.319999999999993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73.319999999999993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0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0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4382.57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4382.57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143.1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143.1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0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0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5.23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5.23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76.36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76.36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69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7588.04</v>
      </c>
    </row>
    <row r="35" spans="1:23" ht="15.75" customHeight="1" x14ac:dyDescent="0.25">
      <c r="A35" s="144" t="s">
        <v>145</v>
      </c>
      <c r="B35" s="12" t="s">
        <v>25</v>
      </c>
      <c r="C35" s="15"/>
      <c r="D35" s="16">
        <f>W11</f>
        <v>5919.8899999999994</v>
      </c>
    </row>
    <row r="36" spans="1:23" ht="15.75" x14ac:dyDescent="0.25">
      <c r="A36" s="144"/>
      <c r="B36" s="12" t="s">
        <v>26</v>
      </c>
      <c r="C36" s="16">
        <f>W34</f>
        <v>7588.04</v>
      </c>
      <c r="D36" s="15"/>
    </row>
    <row r="37" spans="1:23" ht="15.75" x14ac:dyDescent="0.25">
      <c r="A37" s="144"/>
      <c r="B37" s="12" t="s">
        <v>27</v>
      </c>
      <c r="C37" s="133">
        <f>C2+D35-C36</f>
        <v>3851.569999999997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</sheetData>
  <protectedRanges>
    <protectedRange password="DD9F" sqref="C14:V24 C26:V33" name="dépenses_1"/>
    <protectedRange password="DD9F" sqref="C9:V10 C6:V6 C7:V8" name="recettes_1"/>
    <protectedRange password="DD9F" sqref="B39:D39" name="dépens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</mergeCells>
  <printOptions horizontalCentered="1"/>
  <pageMargins left="0.11811023622047245" right="0.11811023622047245" top="0.19685039370078741" bottom="0.19685039370078741" header="0" footer="0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A7" zoomScaleNormal="100" workbookViewId="0">
      <selection activeCell="C14" sqref="C14:E31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3"/>
      <c r="B1" s="13"/>
      <c r="C1" s="13"/>
      <c r="D1" s="13"/>
      <c r="E1" s="13"/>
      <c r="F1" s="13"/>
      <c r="G1" s="13"/>
      <c r="H1" s="148" t="s">
        <v>150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146</v>
      </c>
      <c r="B2" s="129"/>
      <c r="C2" s="150">
        <v>3851.569999999997</v>
      </c>
      <c r="D2" s="15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3620.95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3620.95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20" t="s">
        <v>30</v>
      </c>
      <c r="W11" s="21">
        <f>SUM(W6:W10)</f>
        <v>3620.95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113.4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113.4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246.58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246.58</v>
      </c>
    </row>
    <row r="16" spans="1:23" s="2" customFormat="1" ht="30.75" x14ac:dyDescent="0.25">
      <c r="A16" s="2">
        <v>606300</v>
      </c>
      <c r="B16" s="3" t="s">
        <v>70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7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89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89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0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0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1525.44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7">
        <f t="shared" si="1"/>
        <v>1525.44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244.4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244.4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30.38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30.38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123.14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123.14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71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2372.34</v>
      </c>
    </row>
    <row r="35" spans="1:23" ht="15.75" customHeight="1" x14ac:dyDescent="0.25">
      <c r="A35" s="144" t="s">
        <v>147</v>
      </c>
      <c r="B35" s="12" t="s">
        <v>25</v>
      </c>
      <c r="C35" s="15"/>
      <c r="D35" s="16">
        <f>W11</f>
        <v>3620.95</v>
      </c>
    </row>
    <row r="36" spans="1:23" ht="15.75" x14ac:dyDescent="0.25">
      <c r="A36" s="144"/>
      <c r="B36" s="12" t="s">
        <v>26</v>
      </c>
      <c r="C36" s="16">
        <f>W34</f>
        <v>2372.34</v>
      </c>
      <c r="D36" s="15"/>
    </row>
    <row r="37" spans="1:23" ht="15.75" x14ac:dyDescent="0.25">
      <c r="A37" s="144"/>
      <c r="B37" s="12" t="s">
        <v>27</v>
      </c>
      <c r="C37" s="133">
        <f>C2+D35-C36</f>
        <v>5100.1799999999967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C14:V24 C26:V33" name="dépenses"/>
    <protectedRange password="DD9F" sqref="C6:V7 C9:V10" name="recettes"/>
    <protectedRange password="DD9F" sqref="B39:D39" name="dépenses_1"/>
    <protectedRange password="D0F7" sqref="C25:V25" name="LIBELLES DEPENSES"/>
    <protectedRange password="D0F7" sqref="C8:V8" name="Libellés recettes"/>
  </protectedRanges>
  <mergeCells count="141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H1:K1"/>
    <mergeCell ref="A4:F4"/>
    <mergeCell ref="W4:W5"/>
    <mergeCell ref="C5:E5"/>
    <mergeCell ref="G5:I5"/>
    <mergeCell ref="K5:M5"/>
    <mergeCell ref="O5:Q5"/>
    <mergeCell ref="S5:U5"/>
    <mergeCell ref="A2:B2"/>
    <mergeCell ref="C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workbookViewId="0">
      <selection activeCell="G8" sqref="G8:I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151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148</v>
      </c>
      <c r="B2" s="129"/>
      <c r="C2" s="150">
        <v>5100.1799999999967</v>
      </c>
      <c r="D2" s="15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127"/>
      <c r="F8" s="7">
        <v>3319.45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3319.45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9" t="s">
        <v>30</v>
      </c>
      <c r="W11" s="21">
        <f>SUM(W6:W10)</f>
        <v>3319.45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0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0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246.58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246.58</v>
      </c>
    </row>
    <row r="16" spans="1:23" s="2" customFormat="1" ht="30.75" x14ac:dyDescent="0.25">
      <c r="A16" s="2">
        <v>606300</v>
      </c>
      <c r="B16" s="3" t="s">
        <v>73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375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375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4376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4376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1521.8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1521.8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112.97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112.97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16.68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16.68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376.36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376.36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100.31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100.31</v>
      </c>
    </row>
    <row r="31" spans="1:23" x14ac:dyDescent="0.25">
      <c r="B31" s="5" t="s">
        <v>138</v>
      </c>
      <c r="C31" s="145"/>
      <c r="D31" s="146"/>
      <c r="E31" s="147"/>
      <c r="F31" s="7">
        <v>100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100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72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7225.7000000000007</v>
      </c>
    </row>
    <row r="35" spans="1:23" ht="15.75" customHeight="1" x14ac:dyDescent="0.25">
      <c r="A35" s="144" t="s">
        <v>149</v>
      </c>
      <c r="B35" s="12" t="s">
        <v>25</v>
      </c>
      <c r="C35" s="15"/>
      <c r="D35" s="16">
        <f>W11</f>
        <v>3319.45</v>
      </c>
    </row>
    <row r="36" spans="1:23" ht="15.75" x14ac:dyDescent="0.25">
      <c r="A36" s="144"/>
      <c r="B36" s="12" t="s">
        <v>26</v>
      </c>
      <c r="C36" s="16">
        <f>W34</f>
        <v>7225.7000000000007</v>
      </c>
      <c r="D36" s="15"/>
    </row>
    <row r="37" spans="1:23" ht="15.75" x14ac:dyDescent="0.25">
      <c r="A37" s="144"/>
      <c r="B37" s="12" t="s">
        <v>27</v>
      </c>
      <c r="C37" s="133">
        <f>C2+D35-C36</f>
        <v>1193.9299999999967</v>
      </c>
      <c r="D37" s="134"/>
      <c r="E37" s="24"/>
    </row>
    <row r="39" spans="1:23" ht="15.75" customHeight="1" x14ac:dyDescent="0.25">
      <c r="A39" s="38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6:V10" name="recettes"/>
    <protectedRange password="DD9F" sqref="C14:V24 C26:V33" name="dépens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A2:B2"/>
    <mergeCell ref="C2:D2"/>
    <mergeCell ref="H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B1" zoomScaleNormal="100" workbookViewId="0">
      <selection activeCell="E8" sqref="C8:E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154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152</v>
      </c>
      <c r="B2" s="129"/>
      <c r="C2" s="152">
        <f>Avril!C37</f>
        <v>1193.9299999999967</v>
      </c>
      <c r="D2" s="15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127"/>
      <c r="F8" s="7">
        <v>4073.75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4073.75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0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0</v>
      </c>
    </row>
    <row r="11" spans="1:23" x14ac:dyDescent="0.25">
      <c r="V11" s="20" t="s">
        <v>30</v>
      </c>
      <c r="W11" s="21">
        <f>SUM(W6:W10)</f>
        <v>4073.75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200.1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f>SUM(F14:U14)</f>
        <v>200.1</v>
      </c>
      <c r="W14" s="17">
        <f>SUM(G14:V14)</f>
        <v>200.1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0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0</v>
      </c>
    </row>
    <row r="16" spans="1:23" s="2" customFormat="1" ht="30.75" x14ac:dyDescent="0.25">
      <c r="A16" s="2">
        <v>606300</v>
      </c>
      <c r="B16" s="3" t="s">
        <v>74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35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f>SUM(F22:U22)</f>
        <v>35</v>
      </c>
      <c r="W22" s="17">
        <f>SUM(G22:V22)</f>
        <v>35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0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/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2124.21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f t="shared" ref="V26:W28" si="2">SUM(F26:U26)</f>
        <v>2124.21</v>
      </c>
      <c r="W26" s="17">
        <f t="shared" si="2"/>
        <v>2124.21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1549.35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f t="shared" si="2"/>
        <v>1549.35</v>
      </c>
      <c r="W27" s="17">
        <f t="shared" si="2"/>
        <v>1549.35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15.93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f t="shared" si="2"/>
        <v>15.93</v>
      </c>
      <c r="W28" s="17">
        <f t="shared" si="2"/>
        <v>15.93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70.53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f>SUM(F30:U30)</f>
        <v>70.53</v>
      </c>
      <c r="W30" s="17">
        <f>SUM(G30:V30)</f>
        <v>70.53</v>
      </c>
    </row>
    <row r="31" spans="1:23" x14ac:dyDescent="0.25">
      <c r="B31" s="5" t="s">
        <v>19</v>
      </c>
      <c r="C31" s="145"/>
      <c r="D31" s="146"/>
      <c r="E31" s="147"/>
      <c r="F31" s="7">
        <v>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75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3995.12</v>
      </c>
    </row>
    <row r="35" spans="1:23" ht="15.75" customHeight="1" x14ac:dyDescent="0.25">
      <c r="A35" s="144" t="s">
        <v>153</v>
      </c>
      <c r="B35" s="12" t="s">
        <v>25</v>
      </c>
      <c r="C35" s="15"/>
      <c r="D35" s="16">
        <f>W11</f>
        <v>4073.75</v>
      </c>
    </row>
    <row r="36" spans="1:23" ht="15.75" x14ac:dyDescent="0.25">
      <c r="A36" s="144"/>
      <c r="B36" s="12" t="s">
        <v>26</v>
      </c>
      <c r="C36" s="16">
        <f>W34</f>
        <v>3995.12</v>
      </c>
      <c r="D36" s="15"/>
    </row>
    <row r="37" spans="1:23" ht="15.75" x14ac:dyDescent="0.25">
      <c r="A37" s="144"/>
      <c r="B37" s="12" t="s">
        <v>27</v>
      </c>
      <c r="C37" s="133">
        <f>C2+D35-C36</f>
        <v>1272.5599999999968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9:V10 C6:V7" name="recettes"/>
    <protectedRange password="DD9F" sqref="C14:V24 C26:V33 W14 W22 W26:W28 W30" name="dépenses"/>
    <protectedRange password="D0F7" sqref="C25:V25" name="LIBELLES DEPENSES_1"/>
    <protectedRange password="D0F7" sqref="C8:V8" name="Libellés recett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topLeftCell="B7" zoomScaleNormal="100" workbookViewId="0">
      <selection activeCell="G8" sqref="G8:I8"/>
    </sheetView>
  </sheetViews>
  <sheetFormatPr baseColWidth="10" defaultColWidth="9.140625" defaultRowHeight="15" x14ac:dyDescent="0.25"/>
  <cols>
    <col min="1" max="1" width="16.7109375" customWidth="1"/>
    <col min="2" max="2" width="44.7109375" customWidth="1"/>
    <col min="3" max="4" width="12.28515625" customWidth="1"/>
    <col min="5" max="21" width="10.7109375" customWidth="1"/>
    <col min="22" max="22" width="11.7109375" customWidth="1"/>
  </cols>
  <sheetData>
    <row r="1" spans="1:23" ht="26.25" x14ac:dyDescent="0.4">
      <c r="A1" s="148"/>
      <c r="B1" s="148"/>
      <c r="C1" s="148"/>
      <c r="D1" s="148"/>
      <c r="E1" s="13"/>
      <c r="F1" s="13"/>
      <c r="G1" s="13"/>
      <c r="H1" s="148" t="s">
        <v>156</v>
      </c>
      <c r="I1" s="148"/>
      <c r="J1" s="148"/>
      <c r="K1" s="14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8.75" x14ac:dyDescent="0.25">
      <c r="A2" s="128" t="s">
        <v>161</v>
      </c>
      <c r="B2" s="129"/>
      <c r="C2" s="150">
        <f>Mai!C37</f>
        <v>1272.5599999999968</v>
      </c>
      <c r="D2" s="151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thickBot="1" x14ac:dyDescent="0.3"/>
    <row r="4" spans="1:23" ht="18.75" x14ac:dyDescent="0.3">
      <c r="A4" s="143" t="s">
        <v>17</v>
      </c>
      <c r="B4" s="143"/>
      <c r="C4" s="143"/>
      <c r="D4" s="143"/>
      <c r="E4" s="143"/>
      <c r="F4" s="14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5" t="s">
        <v>29</v>
      </c>
    </row>
    <row r="5" spans="1:23" x14ac:dyDescent="0.25">
      <c r="A5" s="4" t="s">
        <v>1</v>
      </c>
      <c r="B5" s="4" t="s">
        <v>0</v>
      </c>
      <c r="C5" s="140" t="s">
        <v>24</v>
      </c>
      <c r="D5" s="141"/>
      <c r="E5" s="141"/>
      <c r="F5" s="6" t="s">
        <v>23</v>
      </c>
      <c r="G5" s="140" t="s">
        <v>24</v>
      </c>
      <c r="H5" s="141"/>
      <c r="I5" s="141"/>
      <c r="J5" s="6" t="s">
        <v>23</v>
      </c>
      <c r="K5" s="140" t="s">
        <v>24</v>
      </c>
      <c r="L5" s="141"/>
      <c r="M5" s="141"/>
      <c r="N5" s="6" t="s">
        <v>23</v>
      </c>
      <c r="O5" s="140" t="s">
        <v>24</v>
      </c>
      <c r="P5" s="141"/>
      <c r="Q5" s="141"/>
      <c r="R5" s="6" t="s">
        <v>23</v>
      </c>
      <c r="S5" s="140" t="s">
        <v>24</v>
      </c>
      <c r="T5" s="141"/>
      <c r="U5" s="141"/>
      <c r="V5" s="9" t="s">
        <v>23</v>
      </c>
      <c r="W5" s="136"/>
    </row>
    <row r="6" spans="1:23" x14ac:dyDescent="0.25">
      <c r="A6">
        <v>707100</v>
      </c>
      <c r="B6" t="s">
        <v>22</v>
      </c>
      <c r="C6" s="145"/>
      <c r="D6" s="146"/>
      <c r="E6" s="147"/>
      <c r="F6" s="7">
        <v>0</v>
      </c>
      <c r="G6" s="145"/>
      <c r="H6" s="146"/>
      <c r="I6" s="147"/>
      <c r="J6" s="7">
        <v>0</v>
      </c>
      <c r="K6" s="145"/>
      <c r="L6" s="146"/>
      <c r="M6" s="147"/>
      <c r="N6" s="7">
        <v>0</v>
      </c>
      <c r="O6" s="145"/>
      <c r="P6" s="146"/>
      <c r="Q6" s="147"/>
      <c r="R6" s="7">
        <v>0</v>
      </c>
      <c r="S6" s="145"/>
      <c r="T6" s="146"/>
      <c r="U6" s="147"/>
      <c r="V6" s="10">
        <v>0</v>
      </c>
      <c r="W6" s="17">
        <f>SUM(F6+J6+N6+R6+V6)</f>
        <v>0</v>
      </c>
    </row>
    <row r="7" spans="1:23" x14ac:dyDescent="0.25">
      <c r="A7">
        <v>741100</v>
      </c>
      <c r="B7" t="s">
        <v>21</v>
      </c>
      <c r="C7" s="145"/>
      <c r="D7" s="146"/>
      <c r="E7" s="147"/>
      <c r="F7" s="7">
        <v>0</v>
      </c>
      <c r="G7" s="145"/>
      <c r="H7" s="146"/>
      <c r="I7" s="147"/>
      <c r="J7" s="7">
        <v>0</v>
      </c>
      <c r="K7" s="145"/>
      <c r="L7" s="146"/>
      <c r="M7" s="147"/>
      <c r="N7" s="7">
        <v>0</v>
      </c>
      <c r="O7" s="145"/>
      <c r="P7" s="146"/>
      <c r="Q7" s="147"/>
      <c r="R7" s="7">
        <v>0</v>
      </c>
      <c r="S7" s="145"/>
      <c r="T7" s="146"/>
      <c r="U7" s="147"/>
      <c r="V7" s="10">
        <v>0</v>
      </c>
      <c r="W7" s="17">
        <f t="shared" ref="W7:W10" si="0">SUM(F7+J7+N7+R7+V7)</f>
        <v>0</v>
      </c>
    </row>
    <row r="8" spans="1:23" x14ac:dyDescent="0.25">
      <c r="A8">
        <v>754000</v>
      </c>
      <c r="B8" t="s">
        <v>125</v>
      </c>
      <c r="C8" s="32"/>
      <c r="D8" s="33"/>
      <c r="E8" s="34"/>
      <c r="F8" s="7">
        <v>3277.69</v>
      </c>
      <c r="G8" s="32"/>
      <c r="H8" s="33"/>
      <c r="I8" s="34"/>
      <c r="J8" s="7">
        <v>0</v>
      </c>
      <c r="K8" s="32"/>
      <c r="L8" s="33"/>
      <c r="M8" s="34"/>
      <c r="N8" s="7">
        <v>0</v>
      </c>
      <c r="O8" s="32"/>
      <c r="P8" s="33"/>
      <c r="Q8" s="34"/>
      <c r="R8" s="7">
        <v>0</v>
      </c>
      <c r="S8" s="32"/>
      <c r="T8" s="33"/>
      <c r="U8" s="34"/>
      <c r="V8" s="10">
        <v>0</v>
      </c>
      <c r="W8" s="17">
        <f t="shared" si="0"/>
        <v>3277.69</v>
      </c>
    </row>
    <row r="9" spans="1:23" x14ac:dyDescent="0.25">
      <c r="A9">
        <v>791000</v>
      </c>
      <c r="B9" t="s">
        <v>20</v>
      </c>
      <c r="C9" s="145"/>
      <c r="D9" s="146"/>
      <c r="E9" s="147"/>
      <c r="F9" s="7">
        <v>0</v>
      </c>
      <c r="G9" s="145"/>
      <c r="H9" s="146"/>
      <c r="I9" s="147"/>
      <c r="J9" s="7">
        <v>0</v>
      </c>
      <c r="K9" s="145"/>
      <c r="L9" s="146"/>
      <c r="M9" s="147"/>
      <c r="N9" s="7">
        <v>0</v>
      </c>
      <c r="O9" s="145"/>
      <c r="P9" s="146"/>
      <c r="Q9" s="147"/>
      <c r="R9" s="7">
        <v>0</v>
      </c>
      <c r="S9" s="145"/>
      <c r="T9" s="146"/>
      <c r="U9" s="147"/>
      <c r="V9" s="10">
        <v>0</v>
      </c>
      <c r="W9" s="17">
        <f t="shared" si="0"/>
        <v>0</v>
      </c>
    </row>
    <row r="10" spans="1:23" x14ac:dyDescent="0.25">
      <c r="B10" s="5" t="s">
        <v>141</v>
      </c>
      <c r="C10" s="145"/>
      <c r="D10" s="146"/>
      <c r="E10" s="147"/>
      <c r="F10" s="7">
        <v>3483.4</v>
      </c>
      <c r="G10" s="145"/>
      <c r="H10" s="146"/>
      <c r="I10" s="147"/>
      <c r="J10" s="7">
        <v>0</v>
      </c>
      <c r="K10" s="145"/>
      <c r="L10" s="146"/>
      <c r="M10" s="147"/>
      <c r="N10" s="7">
        <v>0</v>
      </c>
      <c r="O10" s="145"/>
      <c r="P10" s="146"/>
      <c r="Q10" s="147"/>
      <c r="R10" s="7">
        <v>0</v>
      </c>
      <c r="S10" s="145"/>
      <c r="T10" s="146"/>
      <c r="U10" s="147"/>
      <c r="V10" s="10">
        <v>0</v>
      </c>
      <c r="W10" s="17">
        <f t="shared" si="0"/>
        <v>3483.4</v>
      </c>
    </row>
    <row r="11" spans="1:23" x14ac:dyDescent="0.25">
      <c r="V11" s="20" t="s">
        <v>30</v>
      </c>
      <c r="W11" s="21">
        <f>SUM(W6:W10)</f>
        <v>6761.09</v>
      </c>
    </row>
    <row r="12" spans="1:23" ht="18.75" customHeight="1" x14ac:dyDescent="0.3">
      <c r="A12" s="143" t="s">
        <v>16</v>
      </c>
      <c r="B12" s="143"/>
      <c r="C12" s="143"/>
      <c r="D12" s="143"/>
      <c r="E12" s="143"/>
      <c r="F12" s="14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8"/>
    </row>
    <row r="13" spans="1:23" x14ac:dyDescent="0.25">
      <c r="A13" s="4" t="s">
        <v>1</v>
      </c>
      <c r="B13" s="4" t="s">
        <v>0</v>
      </c>
      <c r="C13" s="140" t="s">
        <v>2</v>
      </c>
      <c r="D13" s="141"/>
      <c r="E13" s="141"/>
      <c r="F13" s="6" t="s">
        <v>23</v>
      </c>
      <c r="G13" s="140" t="s">
        <v>2</v>
      </c>
      <c r="H13" s="141"/>
      <c r="I13" s="141"/>
      <c r="J13" s="6" t="s">
        <v>23</v>
      </c>
      <c r="K13" s="140" t="s">
        <v>2</v>
      </c>
      <c r="L13" s="141"/>
      <c r="M13" s="141"/>
      <c r="N13" s="6" t="s">
        <v>23</v>
      </c>
      <c r="O13" s="140" t="s">
        <v>2</v>
      </c>
      <c r="P13" s="141"/>
      <c r="Q13" s="141"/>
      <c r="R13" s="6" t="s">
        <v>23</v>
      </c>
      <c r="S13" s="140" t="s">
        <v>2</v>
      </c>
      <c r="T13" s="141"/>
      <c r="U13" s="141"/>
      <c r="V13" s="9" t="s">
        <v>23</v>
      </c>
      <c r="W13" s="18"/>
    </row>
    <row r="14" spans="1:23" x14ac:dyDescent="0.25">
      <c r="A14">
        <v>606100</v>
      </c>
      <c r="B14" t="s">
        <v>5</v>
      </c>
      <c r="C14" s="145"/>
      <c r="D14" s="146"/>
      <c r="E14" s="147"/>
      <c r="F14" s="7">
        <v>0</v>
      </c>
      <c r="G14" s="145"/>
      <c r="H14" s="146"/>
      <c r="I14" s="147"/>
      <c r="J14" s="7">
        <v>0</v>
      </c>
      <c r="K14" s="145"/>
      <c r="L14" s="146"/>
      <c r="M14" s="147"/>
      <c r="N14" s="7">
        <v>0</v>
      </c>
      <c r="O14" s="145"/>
      <c r="P14" s="146"/>
      <c r="Q14" s="147"/>
      <c r="R14" s="7">
        <v>0</v>
      </c>
      <c r="S14" s="145"/>
      <c r="T14" s="146"/>
      <c r="U14" s="147"/>
      <c r="V14" s="10">
        <v>0</v>
      </c>
      <c r="W14" s="17">
        <f>F14+J14+N14+R14+V14</f>
        <v>0</v>
      </c>
    </row>
    <row r="15" spans="1:23" x14ac:dyDescent="0.25">
      <c r="A15">
        <v>606200</v>
      </c>
      <c r="B15" t="s">
        <v>14</v>
      </c>
      <c r="C15" s="145"/>
      <c r="D15" s="146"/>
      <c r="E15" s="147"/>
      <c r="F15" s="7">
        <v>0</v>
      </c>
      <c r="G15" s="145"/>
      <c r="H15" s="146"/>
      <c r="I15" s="147"/>
      <c r="J15" s="7">
        <v>0</v>
      </c>
      <c r="K15" s="145"/>
      <c r="L15" s="146"/>
      <c r="M15" s="147"/>
      <c r="N15" s="7">
        <v>0</v>
      </c>
      <c r="O15" s="145"/>
      <c r="P15" s="146"/>
      <c r="Q15" s="147"/>
      <c r="R15" s="7">
        <v>0</v>
      </c>
      <c r="S15" s="145"/>
      <c r="T15" s="146"/>
      <c r="U15" s="147"/>
      <c r="V15" s="10">
        <v>0</v>
      </c>
      <c r="W15" s="17">
        <f t="shared" ref="W15:W31" si="1">F15+J15+N15+R15+V15</f>
        <v>0</v>
      </c>
    </row>
    <row r="16" spans="1:23" s="2" customFormat="1" ht="30.75" x14ac:dyDescent="0.25">
      <c r="A16" s="2">
        <v>606300</v>
      </c>
      <c r="B16" s="3" t="s">
        <v>76</v>
      </c>
      <c r="C16" s="137"/>
      <c r="D16" s="138"/>
      <c r="E16" s="139"/>
      <c r="F16" s="8">
        <v>0</v>
      </c>
      <c r="G16" s="137"/>
      <c r="H16" s="138"/>
      <c r="I16" s="139"/>
      <c r="J16" s="8">
        <v>0</v>
      </c>
      <c r="K16" s="137"/>
      <c r="L16" s="138"/>
      <c r="M16" s="139"/>
      <c r="N16" s="8">
        <v>0</v>
      </c>
      <c r="O16" s="137"/>
      <c r="P16" s="138"/>
      <c r="Q16" s="139"/>
      <c r="R16" s="8">
        <v>0</v>
      </c>
      <c r="S16" s="137"/>
      <c r="T16" s="138"/>
      <c r="U16" s="139"/>
      <c r="V16" s="11">
        <v>0</v>
      </c>
      <c r="W16" s="19">
        <f t="shared" si="1"/>
        <v>0</v>
      </c>
    </row>
    <row r="17" spans="1:23" x14ac:dyDescent="0.25">
      <c r="A17">
        <v>606800</v>
      </c>
      <c r="B17" t="s">
        <v>15</v>
      </c>
      <c r="C17" s="145"/>
      <c r="D17" s="146"/>
      <c r="E17" s="147"/>
      <c r="F17" s="7">
        <v>0</v>
      </c>
      <c r="G17" s="145"/>
      <c r="H17" s="146"/>
      <c r="I17" s="147"/>
      <c r="J17" s="7">
        <v>0</v>
      </c>
      <c r="K17" s="145"/>
      <c r="L17" s="146"/>
      <c r="M17" s="147"/>
      <c r="N17" s="7">
        <v>0</v>
      </c>
      <c r="O17" s="145"/>
      <c r="P17" s="146"/>
      <c r="Q17" s="147"/>
      <c r="R17" s="7">
        <v>0</v>
      </c>
      <c r="S17" s="145"/>
      <c r="T17" s="146"/>
      <c r="U17" s="147"/>
      <c r="V17" s="10">
        <v>0</v>
      </c>
      <c r="W17" s="17">
        <f t="shared" si="1"/>
        <v>0</v>
      </c>
    </row>
    <row r="18" spans="1:23" x14ac:dyDescent="0.25">
      <c r="A18">
        <v>607100</v>
      </c>
      <c r="B18" t="s">
        <v>3</v>
      </c>
      <c r="C18" s="145"/>
      <c r="D18" s="146"/>
      <c r="E18" s="147"/>
      <c r="F18" s="7">
        <v>0</v>
      </c>
      <c r="G18" s="145"/>
      <c r="H18" s="146"/>
      <c r="I18" s="147"/>
      <c r="J18" s="7">
        <v>0</v>
      </c>
      <c r="K18" s="145"/>
      <c r="L18" s="146"/>
      <c r="M18" s="147"/>
      <c r="N18" s="7">
        <v>0</v>
      </c>
      <c r="O18" s="145"/>
      <c r="P18" s="146"/>
      <c r="Q18" s="147"/>
      <c r="R18" s="7">
        <v>0</v>
      </c>
      <c r="S18" s="145"/>
      <c r="T18" s="146"/>
      <c r="U18" s="147"/>
      <c r="V18" s="10">
        <v>0</v>
      </c>
      <c r="W18" s="17">
        <f t="shared" si="1"/>
        <v>0</v>
      </c>
    </row>
    <row r="19" spans="1:23" x14ac:dyDescent="0.25">
      <c r="A19">
        <v>613000</v>
      </c>
      <c r="B19" t="s">
        <v>13</v>
      </c>
      <c r="C19" s="145"/>
      <c r="D19" s="146"/>
      <c r="E19" s="147"/>
      <c r="F19" s="7">
        <v>0</v>
      </c>
      <c r="G19" s="145"/>
      <c r="H19" s="146"/>
      <c r="I19" s="147"/>
      <c r="J19" s="7">
        <v>0</v>
      </c>
      <c r="K19" s="145"/>
      <c r="L19" s="146"/>
      <c r="M19" s="147"/>
      <c r="N19" s="7">
        <v>0</v>
      </c>
      <c r="O19" s="145"/>
      <c r="P19" s="146"/>
      <c r="Q19" s="147"/>
      <c r="R19" s="7">
        <v>0</v>
      </c>
      <c r="S19" s="145"/>
      <c r="T19" s="146"/>
      <c r="U19" s="147"/>
      <c r="V19" s="10">
        <v>0</v>
      </c>
      <c r="W19" s="17">
        <f t="shared" si="1"/>
        <v>0</v>
      </c>
    </row>
    <row r="20" spans="1:23" x14ac:dyDescent="0.25">
      <c r="A20">
        <v>615000</v>
      </c>
      <c r="B20" t="s">
        <v>6</v>
      </c>
      <c r="C20" s="145"/>
      <c r="D20" s="146"/>
      <c r="E20" s="147"/>
      <c r="F20" s="7">
        <v>0</v>
      </c>
      <c r="G20" s="145"/>
      <c r="H20" s="146"/>
      <c r="I20" s="147"/>
      <c r="J20" s="7">
        <v>0</v>
      </c>
      <c r="K20" s="145"/>
      <c r="L20" s="146"/>
      <c r="M20" s="147"/>
      <c r="N20" s="7">
        <v>0</v>
      </c>
      <c r="O20" s="145"/>
      <c r="P20" s="146"/>
      <c r="Q20" s="147"/>
      <c r="R20" s="7">
        <v>0</v>
      </c>
      <c r="S20" s="145"/>
      <c r="T20" s="146"/>
      <c r="U20" s="147"/>
      <c r="V20" s="10">
        <v>0</v>
      </c>
      <c r="W20" s="17">
        <f t="shared" si="1"/>
        <v>0</v>
      </c>
    </row>
    <row r="21" spans="1:23" s="2" customFormat="1" x14ac:dyDescent="0.25">
      <c r="A21">
        <v>616000</v>
      </c>
      <c r="B21" t="s">
        <v>8</v>
      </c>
      <c r="C21" s="145"/>
      <c r="D21" s="146"/>
      <c r="E21" s="147"/>
      <c r="F21" s="7">
        <v>0</v>
      </c>
      <c r="G21" s="145"/>
      <c r="H21" s="146"/>
      <c r="I21" s="147"/>
      <c r="J21" s="7">
        <v>0</v>
      </c>
      <c r="K21" s="145"/>
      <c r="L21" s="146"/>
      <c r="M21" s="147"/>
      <c r="N21" s="7">
        <v>0</v>
      </c>
      <c r="O21" s="145"/>
      <c r="P21" s="146"/>
      <c r="Q21" s="147"/>
      <c r="R21" s="7">
        <v>0</v>
      </c>
      <c r="S21" s="145"/>
      <c r="T21" s="146"/>
      <c r="U21" s="147"/>
      <c r="V21" s="10">
        <v>0</v>
      </c>
      <c r="W21" s="17">
        <f t="shared" si="1"/>
        <v>0</v>
      </c>
    </row>
    <row r="22" spans="1:23" x14ac:dyDescent="0.25">
      <c r="A22">
        <v>618100</v>
      </c>
      <c r="B22" t="s">
        <v>7</v>
      </c>
      <c r="C22" s="145"/>
      <c r="D22" s="146"/>
      <c r="E22" s="147"/>
      <c r="F22" s="7">
        <v>156</v>
      </c>
      <c r="G22" s="145"/>
      <c r="H22" s="146"/>
      <c r="I22" s="147"/>
      <c r="J22" s="7">
        <v>0</v>
      </c>
      <c r="K22" s="145"/>
      <c r="L22" s="146"/>
      <c r="M22" s="147"/>
      <c r="N22" s="7">
        <v>0</v>
      </c>
      <c r="O22" s="145"/>
      <c r="P22" s="146"/>
      <c r="Q22" s="147"/>
      <c r="R22" s="7">
        <v>0</v>
      </c>
      <c r="S22" s="145"/>
      <c r="T22" s="146"/>
      <c r="U22" s="147"/>
      <c r="V22" s="10">
        <v>0</v>
      </c>
      <c r="W22" s="17">
        <f t="shared" si="1"/>
        <v>156</v>
      </c>
    </row>
    <row r="23" spans="1:23" x14ac:dyDescent="0.25">
      <c r="A23">
        <v>618600</v>
      </c>
      <c r="B23" t="s">
        <v>4</v>
      </c>
      <c r="C23" s="145"/>
      <c r="D23" s="146"/>
      <c r="E23" s="147"/>
      <c r="F23" s="7">
        <v>0</v>
      </c>
      <c r="G23" s="145"/>
      <c r="H23" s="146"/>
      <c r="I23" s="147"/>
      <c r="J23" s="7">
        <v>0</v>
      </c>
      <c r="K23" s="145"/>
      <c r="L23" s="146"/>
      <c r="M23" s="147"/>
      <c r="N23" s="7">
        <v>0</v>
      </c>
      <c r="O23" s="145"/>
      <c r="P23" s="146"/>
      <c r="Q23" s="147"/>
      <c r="R23" s="7">
        <v>0</v>
      </c>
      <c r="S23" s="145"/>
      <c r="T23" s="146"/>
      <c r="U23" s="147"/>
      <c r="V23" s="10">
        <v>0</v>
      </c>
      <c r="W23" s="17">
        <f t="shared" si="1"/>
        <v>0</v>
      </c>
    </row>
    <row r="24" spans="1:23" x14ac:dyDescent="0.25">
      <c r="A24">
        <v>623700</v>
      </c>
      <c r="B24" t="s">
        <v>12</v>
      </c>
      <c r="C24" s="145"/>
      <c r="D24" s="146"/>
      <c r="E24" s="147"/>
      <c r="F24" s="7">
        <v>0</v>
      </c>
      <c r="G24" s="145"/>
      <c r="H24" s="146"/>
      <c r="I24" s="147"/>
      <c r="J24" s="7">
        <v>0</v>
      </c>
      <c r="K24" s="145"/>
      <c r="L24" s="146"/>
      <c r="M24" s="147"/>
      <c r="N24" s="7">
        <v>0</v>
      </c>
      <c r="O24" s="145"/>
      <c r="P24" s="146"/>
      <c r="Q24" s="147"/>
      <c r="R24" s="7">
        <v>0</v>
      </c>
      <c r="S24" s="145"/>
      <c r="T24" s="146"/>
      <c r="U24" s="147"/>
      <c r="V24" s="10">
        <v>0</v>
      </c>
      <c r="W24" s="17">
        <f t="shared" si="1"/>
        <v>0</v>
      </c>
    </row>
    <row r="25" spans="1:23" x14ac:dyDescent="0.25">
      <c r="A25">
        <v>623800</v>
      </c>
      <c r="B25" t="s">
        <v>126</v>
      </c>
      <c r="C25" s="145"/>
      <c r="D25" s="146"/>
      <c r="E25" s="147"/>
      <c r="F25" s="7">
        <v>3483.4</v>
      </c>
      <c r="G25" s="145"/>
      <c r="H25" s="146"/>
      <c r="I25" s="147"/>
      <c r="J25" s="7">
        <v>0</v>
      </c>
      <c r="K25" s="145"/>
      <c r="L25" s="146"/>
      <c r="M25" s="147"/>
      <c r="N25" s="7">
        <v>0</v>
      </c>
      <c r="O25" s="145"/>
      <c r="P25" s="146"/>
      <c r="Q25" s="147"/>
      <c r="R25" s="7">
        <v>0</v>
      </c>
      <c r="S25" s="145"/>
      <c r="T25" s="146"/>
      <c r="U25" s="147"/>
      <c r="V25" s="10">
        <v>0</v>
      </c>
      <c r="W25" s="17">
        <f t="shared" si="1"/>
        <v>3483.4</v>
      </c>
    </row>
    <row r="26" spans="1:23" ht="30" x14ac:dyDescent="0.25">
      <c r="A26" s="2">
        <v>625100</v>
      </c>
      <c r="B26" s="3" t="s">
        <v>11</v>
      </c>
      <c r="C26" s="137"/>
      <c r="D26" s="138"/>
      <c r="E26" s="139"/>
      <c r="F26" s="8">
        <v>867.6</v>
      </c>
      <c r="G26" s="137"/>
      <c r="H26" s="138"/>
      <c r="I26" s="139"/>
      <c r="J26" s="8">
        <v>0</v>
      </c>
      <c r="K26" s="137"/>
      <c r="L26" s="138"/>
      <c r="M26" s="139"/>
      <c r="N26" s="8">
        <v>0</v>
      </c>
      <c r="O26" s="137"/>
      <c r="P26" s="138"/>
      <c r="Q26" s="139"/>
      <c r="R26" s="8">
        <v>0</v>
      </c>
      <c r="S26" s="137"/>
      <c r="T26" s="138"/>
      <c r="U26" s="139"/>
      <c r="V26" s="11">
        <v>0</v>
      </c>
      <c r="W26" s="19">
        <f t="shared" si="1"/>
        <v>867.6</v>
      </c>
    </row>
    <row r="27" spans="1:23" x14ac:dyDescent="0.25">
      <c r="A27">
        <v>625700</v>
      </c>
      <c r="B27" t="s">
        <v>10</v>
      </c>
      <c r="C27" s="145"/>
      <c r="D27" s="146"/>
      <c r="E27" s="147"/>
      <c r="F27" s="7">
        <v>41.7</v>
      </c>
      <c r="G27" s="145"/>
      <c r="H27" s="146"/>
      <c r="I27" s="147"/>
      <c r="J27" s="7">
        <v>0</v>
      </c>
      <c r="K27" s="145"/>
      <c r="L27" s="146"/>
      <c r="M27" s="147"/>
      <c r="N27" s="7">
        <v>0</v>
      </c>
      <c r="O27" s="145"/>
      <c r="P27" s="146"/>
      <c r="Q27" s="147"/>
      <c r="R27" s="7">
        <v>0</v>
      </c>
      <c r="S27" s="145"/>
      <c r="T27" s="146"/>
      <c r="U27" s="147"/>
      <c r="V27" s="10">
        <v>0</v>
      </c>
      <c r="W27" s="17">
        <f t="shared" si="1"/>
        <v>41.7</v>
      </c>
    </row>
    <row r="28" spans="1:23" x14ac:dyDescent="0.25">
      <c r="A28">
        <v>626100</v>
      </c>
      <c r="B28" t="s">
        <v>9</v>
      </c>
      <c r="C28" s="145"/>
      <c r="D28" s="146"/>
      <c r="E28" s="147"/>
      <c r="F28" s="7">
        <v>23.35</v>
      </c>
      <c r="G28" s="145"/>
      <c r="H28" s="146"/>
      <c r="I28" s="147"/>
      <c r="J28" s="7">
        <v>0</v>
      </c>
      <c r="K28" s="145"/>
      <c r="L28" s="146"/>
      <c r="M28" s="147"/>
      <c r="N28" s="7">
        <v>0</v>
      </c>
      <c r="O28" s="145"/>
      <c r="P28" s="146"/>
      <c r="Q28" s="147"/>
      <c r="R28" s="7">
        <v>0</v>
      </c>
      <c r="S28" s="145"/>
      <c r="T28" s="146"/>
      <c r="U28" s="147"/>
      <c r="V28" s="10">
        <v>0</v>
      </c>
      <c r="W28" s="17">
        <f t="shared" si="1"/>
        <v>23.35</v>
      </c>
    </row>
    <row r="29" spans="1:23" x14ac:dyDescent="0.25">
      <c r="A29">
        <v>626200</v>
      </c>
      <c r="B29" t="s">
        <v>57</v>
      </c>
      <c r="C29" s="145"/>
      <c r="D29" s="146"/>
      <c r="E29" s="147"/>
      <c r="F29" s="7">
        <v>0</v>
      </c>
      <c r="G29" s="145"/>
      <c r="H29" s="146"/>
      <c r="I29" s="147"/>
      <c r="J29" s="7">
        <v>0</v>
      </c>
      <c r="K29" s="145"/>
      <c r="L29" s="146"/>
      <c r="M29" s="147"/>
      <c r="N29" s="7">
        <v>0</v>
      </c>
      <c r="O29" s="145"/>
      <c r="P29" s="146"/>
      <c r="Q29" s="147"/>
      <c r="R29" s="7">
        <v>0</v>
      </c>
      <c r="S29" s="145"/>
      <c r="T29" s="146"/>
      <c r="U29" s="147"/>
      <c r="V29" s="10">
        <v>0</v>
      </c>
      <c r="W29" s="17">
        <f t="shared" si="1"/>
        <v>0</v>
      </c>
    </row>
    <row r="30" spans="1:23" x14ac:dyDescent="0.25">
      <c r="A30">
        <v>627000</v>
      </c>
      <c r="B30" t="s">
        <v>55</v>
      </c>
      <c r="C30" s="145"/>
      <c r="D30" s="146"/>
      <c r="E30" s="147"/>
      <c r="F30" s="7">
        <v>88.96</v>
      </c>
      <c r="G30" s="145"/>
      <c r="H30" s="146"/>
      <c r="I30" s="147"/>
      <c r="J30" s="7">
        <v>0</v>
      </c>
      <c r="K30" s="145"/>
      <c r="L30" s="146"/>
      <c r="M30" s="147"/>
      <c r="N30" s="7">
        <v>0</v>
      </c>
      <c r="O30" s="145"/>
      <c r="P30" s="146"/>
      <c r="Q30" s="147"/>
      <c r="R30" s="7">
        <v>0</v>
      </c>
      <c r="S30" s="145"/>
      <c r="T30" s="146"/>
      <c r="U30" s="147"/>
      <c r="V30" s="10">
        <v>0</v>
      </c>
      <c r="W30" s="17">
        <f t="shared" si="1"/>
        <v>88.96</v>
      </c>
    </row>
    <row r="31" spans="1:23" x14ac:dyDescent="0.25">
      <c r="B31" s="5" t="s">
        <v>138</v>
      </c>
      <c r="C31" s="145"/>
      <c r="D31" s="146"/>
      <c r="E31" s="147"/>
      <c r="F31" s="7">
        <v>150</v>
      </c>
      <c r="G31" s="145"/>
      <c r="H31" s="146"/>
      <c r="I31" s="147"/>
      <c r="J31" s="7">
        <v>0</v>
      </c>
      <c r="K31" s="145"/>
      <c r="L31" s="146"/>
      <c r="M31" s="147"/>
      <c r="N31" s="7">
        <v>0</v>
      </c>
      <c r="O31" s="145"/>
      <c r="P31" s="146"/>
      <c r="Q31" s="147"/>
      <c r="R31" s="7">
        <v>0</v>
      </c>
      <c r="S31" s="145"/>
      <c r="T31" s="146"/>
      <c r="U31" s="147"/>
      <c r="V31" s="10">
        <v>0</v>
      </c>
      <c r="W31" s="17">
        <f t="shared" si="1"/>
        <v>150</v>
      </c>
    </row>
    <row r="32" spans="1:23" x14ac:dyDescent="0.25">
      <c r="A32" s="149" t="s">
        <v>18</v>
      </c>
      <c r="B32" s="149"/>
      <c r="C32" s="140" t="s">
        <v>2</v>
      </c>
      <c r="D32" s="141"/>
      <c r="E32" s="141"/>
      <c r="F32" s="6" t="s">
        <v>23</v>
      </c>
      <c r="G32" s="140" t="s">
        <v>2</v>
      </c>
      <c r="H32" s="141"/>
      <c r="I32" s="141"/>
      <c r="J32" s="6" t="s">
        <v>23</v>
      </c>
      <c r="K32" s="140" t="s">
        <v>2</v>
      </c>
      <c r="L32" s="141"/>
      <c r="M32" s="141"/>
      <c r="N32" s="6" t="s">
        <v>23</v>
      </c>
      <c r="O32" s="140" t="s">
        <v>2</v>
      </c>
      <c r="P32" s="141"/>
      <c r="Q32" s="141"/>
      <c r="R32" s="6" t="s">
        <v>23</v>
      </c>
      <c r="S32" s="140" t="s">
        <v>2</v>
      </c>
      <c r="T32" s="141"/>
      <c r="U32" s="141"/>
      <c r="V32" s="9" t="s">
        <v>23</v>
      </c>
      <c r="W32" s="18"/>
    </row>
    <row r="33" spans="1:23" ht="30.75" x14ac:dyDescent="0.25">
      <c r="A33" s="2">
        <v>218300</v>
      </c>
      <c r="B33" s="1" t="s">
        <v>77</v>
      </c>
      <c r="C33" s="137"/>
      <c r="D33" s="138"/>
      <c r="E33" s="139"/>
      <c r="F33" s="8">
        <v>0</v>
      </c>
      <c r="G33" s="137"/>
      <c r="H33" s="138"/>
      <c r="I33" s="139"/>
      <c r="J33" s="8">
        <v>0</v>
      </c>
      <c r="K33" s="137"/>
      <c r="L33" s="138"/>
      <c r="M33" s="139"/>
      <c r="N33" s="8">
        <v>0</v>
      </c>
      <c r="O33" s="137"/>
      <c r="P33" s="138"/>
      <c r="Q33" s="139"/>
      <c r="R33" s="8">
        <v>0</v>
      </c>
      <c r="S33" s="137"/>
      <c r="T33" s="138"/>
      <c r="U33" s="139"/>
      <c r="V33" s="11">
        <v>0</v>
      </c>
      <c r="W33" s="19">
        <f>F33+J33+N33+R33+V33</f>
        <v>0</v>
      </c>
    </row>
    <row r="34" spans="1:23" ht="18.75" customHeight="1" thickBot="1" x14ac:dyDescent="0.45">
      <c r="A34" s="142" t="s">
        <v>28</v>
      </c>
      <c r="B34" s="142"/>
      <c r="C34" s="142"/>
      <c r="D34" s="142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20" t="s">
        <v>31</v>
      </c>
      <c r="W34" s="22">
        <f>SUM(W14:W33)</f>
        <v>4811.01</v>
      </c>
    </row>
    <row r="35" spans="1:23" ht="15.75" customHeight="1" x14ac:dyDescent="0.25">
      <c r="A35" s="144" t="s">
        <v>135</v>
      </c>
      <c r="B35" s="12" t="s">
        <v>25</v>
      </c>
      <c r="C35" s="15"/>
      <c r="D35" s="16">
        <f>W11</f>
        <v>6761.09</v>
      </c>
    </row>
    <row r="36" spans="1:23" ht="15.75" x14ac:dyDescent="0.25">
      <c r="A36" s="144"/>
      <c r="B36" s="12" t="s">
        <v>26</v>
      </c>
      <c r="C36" s="16">
        <f>W34</f>
        <v>4811.01</v>
      </c>
      <c r="D36" s="15"/>
    </row>
    <row r="37" spans="1:23" ht="15.75" x14ac:dyDescent="0.25">
      <c r="A37" s="144"/>
      <c r="B37" s="12" t="s">
        <v>27</v>
      </c>
      <c r="C37" s="133">
        <f>C2+D35-C36</f>
        <v>3222.6399999999967</v>
      </c>
      <c r="D37" s="134"/>
      <c r="E37" s="24"/>
    </row>
    <row r="39" spans="1:23" ht="15.75" customHeight="1" x14ac:dyDescent="0.25">
      <c r="A39" s="25" t="s">
        <v>32</v>
      </c>
      <c r="B39" s="130"/>
      <c r="C39" s="130"/>
      <c r="D39" s="130"/>
    </row>
    <row r="42" spans="1:23" x14ac:dyDescent="0.25">
      <c r="C42" s="23"/>
    </row>
  </sheetData>
  <protectedRanges>
    <protectedRange password="DD9F" sqref="B39:D39" name="dépenses_1"/>
    <protectedRange password="DD9F" sqref="C6:V10" name="recettes"/>
    <protectedRange password="DD9F" sqref="C14:V24 C26:V33" name="dépenses"/>
    <protectedRange password="D0F7" sqref="C25:V25" name="LIBELLES DEPENSES"/>
  </protectedRanges>
  <mergeCells count="142">
    <mergeCell ref="A34:D34"/>
    <mergeCell ref="A35:A37"/>
    <mergeCell ref="B39:D39"/>
    <mergeCell ref="S32:U32"/>
    <mergeCell ref="C33:E33"/>
    <mergeCell ref="G33:I33"/>
    <mergeCell ref="K33:M33"/>
    <mergeCell ref="O33:Q33"/>
    <mergeCell ref="S33:U33"/>
    <mergeCell ref="C37:D37"/>
    <mergeCell ref="C31:E31"/>
    <mergeCell ref="G31:I31"/>
    <mergeCell ref="K31:M31"/>
    <mergeCell ref="O31:Q31"/>
    <mergeCell ref="S31:U31"/>
    <mergeCell ref="A32:B32"/>
    <mergeCell ref="C32:E32"/>
    <mergeCell ref="G32:I32"/>
    <mergeCell ref="K32:M32"/>
    <mergeCell ref="O32:Q32"/>
    <mergeCell ref="C29:E29"/>
    <mergeCell ref="G29:I29"/>
    <mergeCell ref="K29:M29"/>
    <mergeCell ref="O29:Q29"/>
    <mergeCell ref="S29:U29"/>
    <mergeCell ref="C30:E30"/>
    <mergeCell ref="G30:I30"/>
    <mergeCell ref="K30:M30"/>
    <mergeCell ref="O30:Q30"/>
    <mergeCell ref="S30:U30"/>
    <mergeCell ref="C27:E27"/>
    <mergeCell ref="G27:I27"/>
    <mergeCell ref="K27:M27"/>
    <mergeCell ref="O27:Q27"/>
    <mergeCell ref="S27:U27"/>
    <mergeCell ref="C28:E28"/>
    <mergeCell ref="G28:I28"/>
    <mergeCell ref="K28:M28"/>
    <mergeCell ref="O28:Q28"/>
    <mergeCell ref="S28:U28"/>
    <mergeCell ref="C25:E25"/>
    <mergeCell ref="G25:I25"/>
    <mergeCell ref="K25:M25"/>
    <mergeCell ref="O25:Q25"/>
    <mergeCell ref="S25:U25"/>
    <mergeCell ref="C26:E26"/>
    <mergeCell ref="G26:I26"/>
    <mergeCell ref="K26:M26"/>
    <mergeCell ref="O26:Q26"/>
    <mergeCell ref="S26:U26"/>
    <mergeCell ref="C23:E23"/>
    <mergeCell ref="G23:I23"/>
    <mergeCell ref="K23:M23"/>
    <mergeCell ref="O23:Q23"/>
    <mergeCell ref="S23:U23"/>
    <mergeCell ref="C24:E24"/>
    <mergeCell ref="G24:I24"/>
    <mergeCell ref="K24:M24"/>
    <mergeCell ref="O24:Q24"/>
    <mergeCell ref="S24:U24"/>
    <mergeCell ref="C21:E21"/>
    <mergeCell ref="G21:I21"/>
    <mergeCell ref="K21:M21"/>
    <mergeCell ref="O21:Q21"/>
    <mergeCell ref="S21:U21"/>
    <mergeCell ref="C22:E22"/>
    <mergeCell ref="G22:I22"/>
    <mergeCell ref="K22:M22"/>
    <mergeCell ref="O22:Q22"/>
    <mergeCell ref="S22:U22"/>
    <mergeCell ref="C19:E19"/>
    <mergeCell ref="G19:I19"/>
    <mergeCell ref="K19:M19"/>
    <mergeCell ref="O19:Q19"/>
    <mergeCell ref="S19:U19"/>
    <mergeCell ref="C20:E20"/>
    <mergeCell ref="G20:I20"/>
    <mergeCell ref="K20:M20"/>
    <mergeCell ref="O20:Q20"/>
    <mergeCell ref="S20:U20"/>
    <mergeCell ref="C17:E17"/>
    <mergeCell ref="G17:I17"/>
    <mergeCell ref="K17:M17"/>
    <mergeCell ref="O17:Q17"/>
    <mergeCell ref="S17:U17"/>
    <mergeCell ref="C18:E18"/>
    <mergeCell ref="G18:I18"/>
    <mergeCell ref="K18:M18"/>
    <mergeCell ref="O18:Q18"/>
    <mergeCell ref="S18:U18"/>
    <mergeCell ref="C15:E15"/>
    <mergeCell ref="G15:I15"/>
    <mergeCell ref="K15:M15"/>
    <mergeCell ref="O15:Q15"/>
    <mergeCell ref="S15:U15"/>
    <mergeCell ref="C16:E16"/>
    <mergeCell ref="G16:I16"/>
    <mergeCell ref="K16:M16"/>
    <mergeCell ref="O16:Q16"/>
    <mergeCell ref="S16:U16"/>
    <mergeCell ref="C13:E13"/>
    <mergeCell ref="G13:I13"/>
    <mergeCell ref="K13:M13"/>
    <mergeCell ref="O13:Q13"/>
    <mergeCell ref="S13:U13"/>
    <mergeCell ref="C14:E14"/>
    <mergeCell ref="G14:I14"/>
    <mergeCell ref="K14:M14"/>
    <mergeCell ref="O14:Q14"/>
    <mergeCell ref="S14:U14"/>
    <mergeCell ref="C10:E10"/>
    <mergeCell ref="G10:I10"/>
    <mergeCell ref="K10:M10"/>
    <mergeCell ref="O10:Q10"/>
    <mergeCell ref="S10:U10"/>
    <mergeCell ref="A12:F12"/>
    <mergeCell ref="C9:E9"/>
    <mergeCell ref="G9:I9"/>
    <mergeCell ref="K9:M9"/>
    <mergeCell ref="O9:Q9"/>
    <mergeCell ref="S9:U9"/>
    <mergeCell ref="C7:E7"/>
    <mergeCell ref="G7:I7"/>
    <mergeCell ref="K7:M7"/>
    <mergeCell ref="O7:Q7"/>
    <mergeCell ref="S7:U7"/>
    <mergeCell ref="C6:E6"/>
    <mergeCell ref="G6:I6"/>
    <mergeCell ref="K6:M6"/>
    <mergeCell ref="O6:Q6"/>
    <mergeCell ref="S6:U6"/>
    <mergeCell ref="A1:D1"/>
    <mergeCell ref="A4:F4"/>
    <mergeCell ref="W4:W5"/>
    <mergeCell ref="C5:E5"/>
    <mergeCell ref="G5:I5"/>
    <mergeCell ref="K5:M5"/>
    <mergeCell ref="O5:Q5"/>
    <mergeCell ref="S5:U5"/>
    <mergeCell ref="H1:K1"/>
    <mergeCell ref="A2:B2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</vt:i4>
      </vt:variant>
    </vt:vector>
  </HeadingPairs>
  <TitlesOfParts>
    <vt:vector size="22" baseType="lpstr">
      <vt:lpstr>INFORMATION</vt:lpstr>
      <vt:lpstr>Feuil1</vt:lpstr>
      <vt:lpstr>mémo</vt:lpstr>
      <vt:lpstr>Janvier</vt:lpstr>
      <vt:lpstr>Février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Décembre</vt:lpstr>
      <vt:lpstr>RESULTAT</vt:lpstr>
      <vt:lpstr>PREPA BILAN</vt:lpstr>
      <vt:lpstr>BILAN</vt:lpstr>
      <vt:lpstr>ANNEXE</vt:lpstr>
      <vt:lpstr>Février!Zone_d_impression</vt:lpstr>
      <vt:lpstr>Janvier!Zone_d_impression</vt:lpstr>
      <vt:lpstr>RESULTAT!Zone_d_impression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2026-02-10T13:07:08Z</dcterms:modified>
</cp:coreProperties>
</file>